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9045"/>
  </bookViews>
  <sheets>
    <sheet name="NHÓM I" sheetId="1" r:id="rId1"/>
    <sheet name="NHÓM II" sheetId="2" r:id="rId2"/>
    <sheet name="NHÓM 3" sheetId="3" r:id="rId3"/>
  </sheets>
  <definedNames>
    <definedName name="_xlnm._FilterDatabase" localSheetId="2" hidden="1">'NHÓM 3'!$A$4:$L$82</definedName>
    <definedName name="_xlnm._FilterDatabase" localSheetId="0" hidden="1">'NHÓM I'!$A$2:$E$2</definedName>
    <definedName name="_xlnm._FilterDatabase" localSheetId="1" hidden="1">'NHÓM II'!$A$4:$N$68</definedName>
    <definedName name="_xlnm.Print_Titles" localSheetId="2">'NHÓM 3'!$4:$4</definedName>
    <definedName name="_xlnm.Print_Titles" localSheetId="0">'NHÓM I'!$2:$2</definedName>
    <definedName name="_xlnm.Print_Titles" localSheetId="1">'NHÓM II'!$4:$4</definedName>
  </definedNames>
  <calcPr calcId="152511"/>
</workbook>
</file>

<file path=xl/calcChain.xml><?xml version="1.0" encoding="utf-8"?>
<calcChain xmlns="http://schemas.openxmlformats.org/spreadsheetml/2006/main">
  <c r="G35" i="3" l="1"/>
  <c r="G45" i="2"/>
  <c r="G12" i="2"/>
  <c r="G8" i="2"/>
  <c r="G66" i="2"/>
  <c r="G65" i="2"/>
  <c r="G64" i="2"/>
  <c r="G24" i="2"/>
  <c r="G52" i="2"/>
  <c r="G47" i="2"/>
  <c r="G61" i="2"/>
  <c r="G46" i="3"/>
  <c r="G18" i="3"/>
  <c r="G22" i="3"/>
  <c r="G26" i="3"/>
  <c r="G20" i="3"/>
  <c r="G77" i="3"/>
  <c r="G33" i="3"/>
  <c r="G41" i="3"/>
  <c r="G15" i="2" l="1"/>
  <c r="G14" i="2"/>
  <c r="G18" i="2"/>
  <c r="G17" i="2"/>
  <c r="G44" i="2" l="1"/>
  <c r="G38" i="2"/>
  <c r="G35" i="2"/>
  <c r="H35" i="2" s="1"/>
  <c r="G30" i="2"/>
  <c r="H30" i="2" s="1"/>
  <c r="G29" i="2"/>
  <c r="G43" i="2"/>
  <c r="G36" i="2"/>
  <c r="H36" i="2" s="1"/>
  <c r="G39" i="2"/>
  <c r="G37" i="2"/>
  <c r="H37" i="2" s="1"/>
  <c r="G34" i="2"/>
  <c r="G7" i="2"/>
  <c r="H7" i="2" s="1"/>
  <c r="G5" i="2"/>
  <c r="G11" i="2"/>
  <c r="H11" i="2" s="1"/>
  <c r="G25" i="2"/>
  <c r="H24" i="2"/>
  <c r="H45" i="2"/>
  <c r="G53" i="2"/>
  <c r="G51" i="2"/>
  <c r="H6" i="2"/>
  <c r="H8" i="2"/>
  <c r="H9" i="2"/>
  <c r="H10" i="2"/>
  <c r="H12" i="2"/>
  <c r="H13" i="2"/>
  <c r="H14" i="2"/>
  <c r="H15" i="2"/>
  <c r="H16" i="2"/>
  <c r="H17" i="2"/>
  <c r="H18" i="2"/>
  <c r="H19" i="2"/>
  <c r="H20" i="2"/>
  <c r="H21" i="2"/>
  <c r="H22" i="2"/>
  <c r="H23" i="2"/>
  <c r="H25" i="2"/>
  <c r="H26" i="2"/>
  <c r="H27" i="2"/>
  <c r="H28" i="2"/>
  <c r="H29" i="2"/>
  <c r="H31" i="2"/>
  <c r="H32" i="2"/>
  <c r="H33" i="2"/>
  <c r="H34" i="2"/>
  <c r="H38" i="2"/>
  <c r="H39" i="2"/>
  <c r="H40" i="2"/>
  <c r="H41" i="2"/>
  <c r="H42" i="2"/>
  <c r="H43" i="2"/>
  <c r="H44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5" i="2"/>
  <c r="G39" i="3"/>
  <c r="H39" i="3" s="1"/>
  <c r="G30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5" i="3"/>
  <c r="J6" i="3" l="1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5" i="3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5" i="2"/>
  <c r="J81" i="3" l="1"/>
  <c r="J68" i="2"/>
</calcChain>
</file>

<file path=xl/sharedStrings.xml><?xml version="1.0" encoding="utf-8"?>
<sst xmlns="http://schemas.openxmlformats.org/spreadsheetml/2006/main" count="1132" uniqueCount="415">
  <si>
    <t>TT</t>
  </si>
  <si>
    <t>Tên hoá chất và vật tư y tế (NĐ, KL, TT)</t>
  </si>
  <si>
    <t>ĐVT</t>
  </si>
  <si>
    <t>Quy cách</t>
  </si>
  <si>
    <t>Số lượng</t>
  </si>
  <si>
    <t>Hãng SX, nước SX</t>
  </si>
  <si>
    <t>Ghi  chú</t>
  </si>
  <si>
    <t>Chỉ Daclon Nylon</t>
  </si>
  <si>
    <t>Sợi</t>
  </si>
  <si>
    <t>12 sợi/hộp</t>
  </si>
  <si>
    <t xml:space="preserve">Chỉ Silk 2-0 </t>
  </si>
  <si>
    <t>Hộp 24 sợi</t>
  </si>
  <si>
    <t>Chỉ Silk 3-0 (Kim tam giác)</t>
  </si>
  <si>
    <t>Hộp 30 sợi</t>
  </si>
  <si>
    <t>Chỉ Silk 8-0 (Kim tam giác)</t>
  </si>
  <si>
    <t>Liếp</t>
  </si>
  <si>
    <t>Liếp trong hộp</t>
  </si>
  <si>
    <t>Chỉ tiêu tổng hợp Polyglactin 910 loại 1-0 (có kim)</t>
  </si>
  <si>
    <t xml:space="preserve">Liếp trong 
hộp
</t>
  </si>
  <si>
    <t>Chỉ tiêu tổng hợp Polyglactin 910 số 2-0 (có kim)</t>
  </si>
  <si>
    <t>Chỉ tiêu tổng hợp Polyglactin 910 số 3-0 (có kim)</t>
  </si>
  <si>
    <t>Chỉ tiêu tổng hợp Polyglactin 910 số 4-0 (có kim)</t>
  </si>
  <si>
    <t>Chỉ tiêu tổng hợp Polyglactin 910 số 5-0 (có kim)</t>
  </si>
  <si>
    <t>Chỉ tiêu tổng hợp Polyglactin 910 số 6-0 (có kim)</t>
  </si>
  <si>
    <t>Hộp 12 liếp</t>
  </si>
  <si>
    <t>Chỉ không tiêu Polypropylene 8-0</t>
  </si>
  <si>
    <t>Chỉ Catgut Chrom, số 2/0</t>
  </si>
  <si>
    <t>Hộp 12 sợi</t>
  </si>
  <si>
    <t>Chỉ thép đường kính các loại</t>
  </si>
  <si>
    <t>Cái</t>
  </si>
  <si>
    <t>1 cái/1 gói</t>
  </si>
  <si>
    <t>Kim luồn tĩnh mạch các số</t>
  </si>
  <si>
    <t>Hộp 50 Cái</t>
  </si>
  <si>
    <t>Dây chuyền dịch (có kim) các cỡ</t>
  </si>
  <si>
    <t>Bộ</t>
  </si>
  <si>
    <t>Túi 1 bộ</t>
  </si>
  <si>
    <t>Kim châm cứu đã tiệt trùng (Dùng 1 lần)</t>
  </si>
  <si>
    <t>Gói 100 cái</t>
  </si>
  <si>
    <t>Kim châm cứu 10cm</t>
  </si>
  <si>
    <t>Gói 10 cái</t>
  </si>
  <si>
    <t>Kim chọc dò tủy sống 27G</t>
  </si>
  <si>
    <t>25 cái/Hộp</t>
  </si>
  <si>
    <t>Kim gai lấy tủy</t>
  </si>
  <si>
    <t>Vỹ</t>
  </si>
  <si>
    <t>Vỹ 12 cây</t>
  </si>
  <si>
    <t>Kim gây tê tủy sống 25G</t>
  </si>
  <si>
    <t>23</t>
  </si>
  <si>
    <t>Kim nha khoa số 27G (L các cỡ)</t>
  </si>
  <si>
    <t>Hộp 100 cái</t>
  </si>
  <si>
    <t>Kim lấy thuốc</t>
  </si>
  <si>
    <t>Chiếc</t>
  </si>
  <si>
    <t>Hộp 100 chiếc</t>
  </si>
  <si>
    <t>Găng khám bệnh</t>
  </si>
  <si>
    <t>Đôi</t>
  </si>
  <si>
    <t>Hộp 50 đôi</t>
  </si>
  <si>
    <t>Găng tay vô trùng số 7</t>
  </si>
  <si>
    <t>Casetle + Bìa tăng quang</t>
  </si>
  <si>
    <t>Bộ 30 x 40cm</t>
  </si>
  <si>
    <t>Phim XQ  30 x 40</t>
  </si>
  <si>
    <t>Hộp</t>
  </si>
  <si>
    <t>Hộp 100 tấm</t>
  </si>
  <si>
    <t>Thuốc rửa phim tự động</t>
  </si>
  <si>
    <t>2liều/carton</t>
  </si>
  <si>
    <t xml:space="preserve">GÓI I- NHÓM II: </t>
  </si>
  <si>
    <t>DANH MỤC HÓA CHẤT DÙNG CHO CÁC MÁY.</t>
  </si>
  <si>
    <t>Tên hóa chất và vật tư y tế (NĐ,KL,TT)</t>
  </si>
  <si>
    <t>Quy Cách</t>
  </si>
  <si>
    <t>Đơn giá</t>
  </si>
  <si>
    <t>Thành tiền</t>
  </si>
  <si>
    <t>Ghi 
chú</t>
  </si>
  <si>
    <t>Test Anti HBsAg   d=5cm</t>
  </si>
  <si>
    <t>Test</t>
  </si>
  <si>
    <t>Kit thử dạng que</t>
  </si>
  <si>
    <t>Abon-TQ</t>
  </si>
  <si>
    <t>Test nước tiểu 11 TS</t>
  </si>
  <si>
    <t>test</t>
  </si>
  <si>
    <t>hộp/150 test</t>
  </si>
  <si>
    <t>DFI-Korea</t>
  </si>
  <si>
    <t>Test HbeAg</t>
  </si>
  <si>
    <t>50 test/Hộp</t>
  </si>
  <si>
    <t>Assure tech-TQ /Fastep-USA</t>
  </si>
  <si>
    <t>Test HbsAg</t>
  </si>
  <si>
    <t>Hộp 50 test</t>
  </si>
  <si>
    <t xml:space="preserve">CTK Biotech Mỹ </t>
  </si>
  <si>
    <t>Test HIV</t>
  </si>
  <si>
    <t>Hộp 25 test</t>
  </si>
  <si>
    <t>Test nước tiểu 13 thông số</t>
  </si>
  <si>
    <t>Hộp 100 test</t>
  </si>
  <si>
    <t>Human-Đức</t>
  </si>
  <si>
    <t>Test nhanh chẩn đoán sốt xuất huyết qua phát hiện kháng nguyên NS1</t>
  </si>
  <si>
    <t>CTK Biotech - Mỹ</t>
  </si>
  <si>
    <t>Test Morphin/Heroine</t>
  </si>
  <si>
    <t>PT (Thromboplastin Calcium)</t>
  </si>
  <si>
    <t>4 x 4ml</t>
  </si>
  <si>
    <t>Spinreact-Tây Ban Nha</t>
  </si>
  <si>
    <t>D.D E-Z Cleanser</t>
  </si>
  <si>
    <t>Chai</t>
  </si>
  <si>
    <t>Chai/100ml</t>
  </si>
  <si>
    <t>Mindray 
TQ</t>
  </si>
  <si>
    <t>D.D PROBE Cleanser</t>
  </si>
  <si>
    <t>Chai/17ml</t>
  </si>
  <si>
    <t xml:space="preserve">DD Diluent </t>
  </si>
  <si>
    <t>Thùng</t>
  </si>
  <si>
    <t>Thùng 20lít</t>
  </si>
  <si>
    <t>DD Rinse</t>
  </si>
  <si>
    <t>Can</t>
  </si>
  <si>
    <t>Can/5,5 lít</t>
  </si>
  <si>
    <t xml:space="preserve">DD Lyse </t>
  </si>
  <si>
    <t>Chai/ 0,5lít</t>
  </si>
  <si>
    <t>Bộ Chemistry Control Level 1</t>
  </si>
  <si>
    <t>1 x 5ml</t>
  </si>
  <si>
    <t>Pointe Scientific Mỹ</t>
  </si>
  <si>
    <t>Dung dịch rửa máy sinh hóa</t>
  </si>
  <si>
    <t>Chai 5ml</t>
  </si>
  <si>
    <t>AMS Srl - Ý</t>
  </si>
  <si>
    <t>Fibrinogen</t>
  </si>
  <si>
    <t>Hộp R1( 8*2ml)
R2 ( 1*100ml)
R3 (1*3,5ml)</t>
  </si>
  <si>
    <t>Acid acetic 3%</t>
  </si>
  <si>
    <t>ml</t>
  </si>
  <si>
    <t>Chai 500ml</t>
  </si>
  <si>
    <t>Đức Giang-VN</t>
  </si>
  <si>
    <t>Bộ huyết thanh mẫu ABO</t>
  </si>
  <si>
    <t>Bộ 3 lọ</t>
  </si>
  <si>
    <t>Rapidlab-Anh</t>
  </si>
  <si>
    <t>CRP Latex</t>
  </si>
  <si>
    <t xml:space="preserve">LTA-Ý </t>
  </si>
  <si>
    <t>HCV( 5mm)</t>
  </si>
  <si>
    <t>Hộp 50test</t>
  </si>
  <si>
    <t>Uritest</t>
  </si>
  <si>
    <t xml:space="preserve">Mebiphar-VN </t>
  </si>
  <si>
    <t>Albumin</t>
  </si>
  <si>
    <t>1 x 120ml</t>
  </si>
  <si>
    <t>AMYLASE</t>
  </si>
  <si>
    <t>4 x 30ml</t>
  </si>
  <si>
    <t xml:space="preserve">AST (SGOT) Liquid </t>
  </si>
  <si>
    <t>R1: 1 x 120ml
R2: 1 x 30ml</t>
  </si>
  <si>
    <t xml:space="preserve">AST (SGPT) Liquid </t>
  </si>
  <si>
    <t>Bilirubin toàn phần</t>
  </si>
  <si>
    <t>R1: 1 x 120ml
R2: 1 x 15ml</t>
  </si>
  <si>
    <t>Bilirubin trực tiếp</t>
  </si>
  <si>
    <t>Calcium Arsenazo</t>
  </si>
  <si>
    <t>Cholesterol</t>
  </si>
  <si>
    <t>1 x 500ml</t>
  </si>
  <si>
    <t>Creatinin CS</t>
  </si>
  <si>
    <t>Protein total</t>
  </si>
  <si>
    <t>DD Triglycerid</t>
  </si>
  <si>
    <t>Ure (BUN Liquid)</t>
  </si>
  <si>
    <t>R1: 1 x 120ml
R2: 1 x 90ml</t>
  </si>
  <si>
    <t>HDL</t>
  </si>
  <si>
    <t>R1: 1 x 60ml
R2: 1 x 20ml</t>
  </si>
  <si>
    <t>GGT</t>
  </si>
  <si>
    <t>Giemsa</t>
  </si>
  <si>
    <t>chai/01 lít</t>
  </si>
  <si>
    <t>HTM-VN</t>
  </si>
  <si>
    <t xml:space="preserve">Fuji  IX  15g </t>
  </si>
  <si>
    <t>Hộp 15g</t>
  </si>
  <si>
    <t>GC Nhật</t>
  </si>
  <si>
    <t>Acid Uric liquid</t>
  </si>
  <si>
    <t>1x120ml</t>
  </si>
  <si>
    <t>Glucose oxidase liquid</t>
  </si>
  <si>
    <t>1x500ml</t>
  </si>
  <si>
    <t>Test HbA1C</t>
  </si>
  <si>
    <t>50 test và 50 que lấy mẫu</t>
  </si>
  <si>
    <t>Quotient Diagnostics  Anh</t>
  </si>
  <si>
    <t>APTT (Timepo de Tromboplastina Parcial Activada)</t>
  </si>
  <si>
    <t>R1: 5*4ml R2:5*4ml</t>
  </si>
  <si>
    <t>Test đường mao mạch</t>
  </si>
  <si>
    <t>Infopia-Korea</t>
  </si>
  <si>
    <t>Bộ Standard serum</t>
  </si>
  <si>
    <t>lọ</t>
  </si>
  <si>
    <t>1x5ml</t>
  </si>
  <si>
    <t>Ống nghiệm có chất chống đông Sodium fluoride-kali oxalate (Naf)</t>
  </si>
  <si>
    <t>Ống</t>
  </si>
  <si>
    <t>Cty CP đầu tư y tế 
An Phú-VN</t>
  </si>
  <si>
    <t>Que cấy xét nghiệm( vi sinh)</t>
  </si>
  <si>
    <t>cái</t>
  </si>
  <si>
    <t>hộp/cái</t>
  </si>
  <si>
    <t>Gosselin-
Pháp</t>
  </si>
  <si>
    <t>Aslo Latex</t>
  </si>
  <si>
    <t>Dàn sinh vật hoá học ngắn</t>
  </si>
  <si>
    <t>7 ống/dàn</t>
  </si>
  <si>
    <t>Việt Á
-VN</t>
  </si>
  <si>
    <t>Dầu Set (dầu soi kính Hiển vi)</t>
  </si>
  <si>
    <t>Chai 25ml</t>
  </si>
  <si>
    <t>Xilong-TQ</t>
  </si>
  <si>
    <t>Đầu col xanh 1000microlit</t>
  </si>
  <si>
    <t>Gói 1000 cái</t>
  </si>
  <si>
    <t>Star-TQ</t>
  </si>
  <si>
    <t>Điện giải đồ (DD Wash 2)</t>
  </si>
  <si>
    <t>Hộp 330ml</t>
  </si>
  <si>
    <t>Eschweiler
-Đức</t>
  </si>
  <si>
    <t>Điện giải đồ (DD Wash 3)</t>
  </si>
  <si>
    <t>Điện giải đồ (DD Wash 4)</t>
  </si>
  <si>
    <t>Giấy đặt kháng sinh đồ</t>
  </si>
  <si>
    <t>Nam Khoa-VN</t>
  </si>
  <si>
    <t>Giấy in nhiệt K57</t>
  </si>
  <si>
    <t>Cuộn</t>
  </si>
  <si>
    <t>K 57mm * 30mm</t>
  </si>
  <si>
    <t>Hải Anh-VN</t>
  </si>
  <si>
    <t>Ống nghiệm có chất heparin 5ml</t>
  </si>
  <si>
    <t>100 cái / Hộp</t>
  </si>
  <si>
    <t xml:space="preserve">Ống nghiệm nhựa EDTA </t>
  </si>
  <si>
    <t>Ống nghiệm có chất chống đông Natri citrate</t>
  </si>
  <si>
    <t>Thạch Mac Conkey</t>
  </si>
  <si>
    <t>Đĩa</t>
  </si>
  <si>
    <t>Thạch máu</t>
  </si>
  <si>
    <t>Thạch Sabouraund</t>
  </si>
  <si>
    <t>Thạch thường</t>
  </si>
  <si>
    <t>ThạchTCBS (Môi trường cấy phân)</t>
  </si>
  <si>
    <t>Công ty Cổ phần Thiết bị y tế và Dược phẩm tỉnh Thừa Thiên Huế trúng thầu năm 2017</t>
  </si>
  <si>
    <t>Cộng: 63 khoản</t>
  </si>
  <si>
    <t>DANH MỤC HÓA CHẤT, Y DỤNG CỤ VÀ VẬT TƯ Y TẾ    TIÊU HAO</t>
  </si>
  <si>
    <t xml:space="preserve">GÓI I- NHÓM III: </t>
  </si>
  <si>
    <t>Amalgam</t>
  </si>
  <si>
    <t>Lọ</t>
  </si>
  <si>
    <t>Lọ 30g</t>
  </si>
  <si>
    <t xml:space="preserve">ANA 2000-Thụy Điển </t>
  </si>
  <si>
    <t>Assen</t>
  </si>
  <si>
    <t>Lọ 5g</t>
  </si>
  <si>
    <t>Devit Blue
- Đức</t>
  </si>
  <si>
    <t>Băng dính lụa (2.5cm x 5m)</t>
  </si>
  <si>
    <t>24 cuộn/Hộp</t>
  </si>
  <si>
    <t>An Phú-VN</t>
  </si>
  <si>
    <t>Băng hấp nhiệt</t>
  </si>
  <si>
    <t>Cuộn
 1,25cm x 50m</t>
  </si>
  <si>
    <t>VP-Đức</t>
  </si>
  <si>
    <t>Băng thun 2 móc</t>
  </si>
  <si>
    <t>Cuộn 5cm x 1m</t>
  </si>
  <si>
    <t>Đông pha-VN</t>
  </si>
  <si>
    <t>Băng vải 5cm x 5m</t>
  </si>
  <si>
    <t>10 Cuộn/gói</t>
  </si>
  <si>
    <t>Đại Đoàn-VN</t>
  </si>
  <si>
    <t>Bộ thở khí dung (gồm dây, mass, bình đựng thuốc)</t>
  </si>
  <si>
    <t xml:space="preserve"> Nebu
TQ</t>
  </si>
  <si>
    <t>Bột liền 10cm *3,65m</t>
  </si>
  <si>
    <t>Cuộn 10cm x 3,65m</t>
  </si>
  <si>
    <t>ORBE-VN</t>
  </si>
  <si>
    <t>Bột liền 20cm *3,65m</t>
  </si>
  <si>
    <t>Cuộn 20cm x 3,65m</t>
  </si>
  <si>
    <t>Caviton (Nha khoa)</t>
  </si>
  <si>
    <t>Recodent-Đài Loan</t>
  </si>
  <si>
    <t xml:space="preserve">Cóng đo (Cuvette) </t>
  </si>
  <si>
    <t>Hộp 100cái</t>
  </si>
  <si>
    <t>Kima-Ý</t>
  </si>
  <si>
    <t>Cồn Iod 1% có can</t>
  </si>
  <si>
    <t>Lít</t>
  </si>
  <si>
    <t>Can 15 lít</t>
  </si>
  <si>
    <t>Pharmedic-VN</t>
  </si>
  <si>
    <t>Dầu Parafin</t>
  </si>
  <si>
    <t>Đức Giang
VN</t>
  </si>
  <si>
    <t>Dây garo</t>
  </si>
  <si>
    <t>Greetmed
TQ</t>
  </si>
  <si>
    <t>Dây garô hơi</t>
  </si>
  <si>
    <t>Cái/gói</t>
  </si>
  <si>
    <t xml:space="preserve">Dây thở oxy 2 nhánh </t>
  </si>
  <si>
    <t xml:space="preserve">Suzhou 
Zudu-TQ </t>
  </si>
  <si>
    <t>Can 5 lít</t>
  </si>
  <si>
    <t>DD Chlorhexdin Gluconat 2%
Tên TM : Wellcare 2%</t>
  </si>
  <si>
    <t>SG Pharma VN</t>
  </si>
  <si>
    <t>DD Glutaraldehyd 2% 
Tên TM : Steranios 2%</t>
  </si>
  <si>
    <t>Anios-Pháp</t>
  </si>
  <si>
    <t xml:space="preserve">DD Lugol </t>
  </si>
  <si>
    <t>Chai 1 lít</t>
  </si>
  <si>
    <t>DD Protease Enzym 5%
Tên TM : Anios DD1</t>
  </si>
  <si>
    <t>Đè lưỡi gỗ</t>
  </si>
  <si>
    <t>Lạc Việt-VN</t>
  </si>
  <si>
    <t>Eugenol</t>
  </si>
  <si>
    <t>Chai 30ml</t>
  </si>
  <si>
    <t>Sultan-Mỹ</t>
  </si>
  <si>
    <t>Gạc mét</t>
  </si>
  <si>
    <t>Mét</t>
  </si>
  <si>
    <t>Bao 1000 mét</t>
  </si>
  <si>
    <t>Giấy điện tim  6 cần</t>
  </si>
  <si>
    <t>Tập</t>
  </si>
  <si>
    <t>1 tập/hộp</t>
  </si>
  <si>
    <t>Telepaper/
Sonemed-Malaysia</t>
  </si>
  <si>
    <t>Giấy điện tim 3 cần</t>
  </si>
  <si>
    <t>cuộn</t>
  </si>
  <si>
    <t>Rộng 5,5 cm; hộp 10 cuộn</t>
  </si>
  <si>
    <t>Giấy in siêu âm</t>
  </si>
  <si>
    <t>Hộp 
10 cuộn</t>
  </si>
  <si>
    <t>KY</t>
  </si>
  <si>
    <t>Tube</t>
  </si>
  <si>
    <t>Hộp 1 tube</t>
  </si>
  <si>
    <t>Johnson- Pháp</t>
  </si>
  <si>
    <t>Khẩu trang giấy</t>
  </si>
  <si>
    <t>Hộp 50 cái</t>
  </si>
  <si>
    <t xml:space="preserve">Lam kính </t>
  </si>
  <si>
    <t>Hộp 72 cái</t>
  </si>
  <si>
    <t>Slides/
Sainty
TQ</t>
  </si>
  <si>
    <t>Lamen</t>
  </si>
  <si>
    <t>Marienfeld Đức</t>
  </si>
  <si>
    <t>Lentulo số 25 L 21mm</t>
  </si>
  <si>
    <t>Hộp 4 cái</t>
  </si>
  <si>
    <t xml:space="preserve">Mani
VN </t>
  </si>
  <si>
    <t>Lọ đựng bệnh phẩm</t>
  </si>
  <si>
    <t>Hộp 50cái</t>
  </si>
  <si>
    <t>Lưỡi dao mổ  11</t>
  </si>
  <si>
    <t>Kiato
-Ấn Độ</t>
  </si>
  <si>
    <t>Lưỡi dao mổ  21</t>
  </si>
  <si>
    <t>Hộp100 cái</t>
  </si>
  <si>
    <t>Môi trường Cayrblair</t>
  </si>
  <si>
    <t>Chai 4ml</t>
  </si>
  <si>
    <t>Nam khoa VN</t>
  </si>
  <si>
    <t>Mỡ siêu âm</t>
  </si>
  <si>
    <t>5 lít/can</t>
  </si>
  <si>
    <t>Mũ giấy</t>
  </si>
  <si>
    <t>Bảo Thạch
VN</t>
  </si>
  <si>
    <t xml:space="preserve">Nước cất </t>
  </si>
  <si>
    <t>Thùng 20 lít</t>
  </si>
  <si>
    <t>Phát Thiện-VN</t>
  </si>
  <si>
    <t>Ống đặt nội khí quản số 2,5 - 4- 4,5- 5- 5,5- 6--6,5- 7.</t>
  </si>
  <si>
    <t>Hộp 10 cái</t>
  </si>
  <si>
    <t>Reamer (15-40)</t>
  </si>
  <si>
    <t>Hộp 6 cây</t>
  </si>
  <si>
    <t>Mani
VN</t>
  </si>
  <si>
    <t>Rherus (RH)</t>
  </si>
  <si>
    <t>Chai 10ml</t>
  </si>
  <si>
    <t>Rapidlabs
  Anh</t>
  </si>
  <si>
    <t>Safanine (Nguyên chất)</t>
  </si>
  <si>
    <t>Sond Foley số 16</t>
  </si>
  <si>
    <t>Macc
-TQ</t>
  </si>
  <si>
    <t>Test chùi kim máy sinh hóa tự động Vegasys</t>
  </si>
  <si>
    <t>AMS-Ý</t>
  </si>
  <si>
    <t>Tím Violet</t>
  </si>
  <si>
    <t>Túi chườm nóng</t>
  </si>
  <si>
    <t>1 cái/túi</t>
  </si>
  <si>
    <t>CS-VN</t>
  </si>
  <si>
    <t>Thuỷ ngân</t>
  </si>
  <si>
    <t>Dentaluck
VN</t>
  </si>
  <si>
    <t>Trâm gai</t>
  </si>
  <si>
    <t>Hộp 10cái</t>
  </si>
  <si>
    <t>Xylocain 2%</t>
  </si>
  <si>
    <t>Astra-Pháp</t>
  </si>
  <si>
    <t>Đinh Kirschner, 1.0mm, 15cm</t>
  </si>
  <si>
    <t>GPC
Ấn Độ</t>
  </si>
  <si>
    <t>Đinh Kirschner, 1.5mm, 31cm</t>
  </si>
  <si>
    <t>Đinh Kirschner, 2.2mm, 31cm</t>
  </si>
  <si>
    <t>Mũi khoan đk 2.7mm</t>
  </si>
  <si>
    <t>Hộp 1 cái</t>
  </si>
  <si>
    <t>Mũi khoan đk 3.5mm</t>
  </si>
  <si>
    <t>Mũi khoan đk 4.0mm</t>
  </si>
  <si>
    <t>Nẹp vis chữ T đầu dưới xương quay</t>
  </si>
  <si>
    <t>Bao 1 cái</t>
  </si>
  <si>
    <t>Nẹp Mini 04 lỗ</t>
  </si>
  <si>
    <t>Gói 1 cái</t>
  </si>
  <si>
    <t>Simaeco-Pakisstan</t>
  </si>
  <si>
    <t>Nẹp cẳng tay 6 lỗ</t>
  </si>
  <si>
    <t>Bộ kèm vít</t>
  </si>
  <si>
    <t>Nẹp cẳng tay 8 lỗ</t>
  </si>
  <si>
    <t xml:space="preserve">Nẹp xương chày 8 lỗ </t>
  </si>
  <si>
    <t>Nẹp xương đòn 6 lỗ</t>
  </si>
  <si>
    <t>Nẹp xương đòn 8 lỗ</t>
  </si>
  <si>
    <t>Vis 2.0 dài 6mm( Titanium)</t>
  </si>
  <si>
    <t>Vis xốp 3.0</t>
  </si>
  <si>
    <t>Gói 5 cái</t>
  </si>
  <si>
    <t>Vis xốp 4.0</t>
  </si>
  <si>
    <t>Vis xốp 5.0</t>
  </si>
  <si>
    <t>Dụng cụ phẫu thuật trĩ bằng phương pháp Longo</t>
  </si>
  <si>
    <t>Hộp/Cái</t>
  </si>
  <si>
    <t>YG 34
Haiers
-TQ</t>
  </si>
  <si>
    <t xml:space="preserve">Bông y tế không thấm nước loại 1 </t>
  </si>
  <si>
    <t>Kg</t>
  </si>
  <si>
    <t>Gói 1 kg</t>
  </si>
  <si>
    <t>Bông thấm nuớc</t>
  </si>
  <si>
    <t>Bảo Thach-VN</t>
  </si>
  <si>
    <t>Bơm cho ăn 50ml</t>
  </si>
  <si>
    <t>Hộp 25 cái</t>
  </si>
  <si>
    <t>Vikimco-VN</t>
  </si>
  <si>
    <t>Bơm tiêm nhựa 10ml</t>
  </si>
  <si>
    <t>Hộp/100 cái</t>
  </si>
  <si>
    <t>Bơm tiêm nhựa 1ml</t>
  </si>
  <si>
    <t>Hộp/100 Cái</t>
  </si>
  <si>
    <t>Bơm tiêm nhựa 20ml</t>
  </si>
  <si>
    <t>Bơm tiêm nhựa 5ml</t>
  </si>
  <si>
    <t xml:space="preserve">Cồn 96 độ </t>
  </si>
  <si>
    <t>Can 30 lít</t>
  </si>
  <si>
    <t>Lam Sơn-VN</t>
  </si>
  <si>
    <t>Cộng: 76 khoản</t>
  </si>
  <si>
    <t>Năm trăm hai mươi triệu, không trăm hai mươi ba ngàn đồng chẵn./.</t>
  </si>
  <si>
    <t>`</t>
  </si>
  <si>
    <t>Đã lấy</t>
  </si>
  <si>
    <t>Còn lại</t>
  </si>
  <si>
    <t xml:space="preserve">                                                                                                                </t>
  </si>
  <si>
    <t>NHOM 2</t>
  </si>
  <si>
    <t>NHOM 3</t>
  </si>
  <si>
    <t>SỐ LƯỢNG</t>
  </si>
  <si>
    <t>P KHÁM</t>
  </si>
  <si>
    <t>C CỨU</t>
  </si>
  <si>
    <t>SẢN</t>
  </si>
  <si>
    <t>NGOẠI MỔ</t>
  </si>
  <si>
    <t>NỘI NHI</t>
  </si>
  <si>
    <t>ĐÔNG Y</t>
  </si>
  <si>
    <t>LIÊN CHUYÊN KHOA</t>
  </si>
  <si>
    <t>CHỐNG NHIỄM KHUẨN</t>
  </si>
  <si>
    <t>LÂY</t>
  </si>
  <si>
    <t>THỦY DƯƠNG</t>
  </si>
  <si>
    <t>THỦY PHƯƠNG</t>
  </si>
  <si>
    <t>THỦY CHÂU</t>
  </si>
  <si>
    <t>PHÚ BÀI</t>
  </si>
  <si>
    <t>THỦY PHÙ</t>
  </si>
  <si>
    <t>THỦY THANH</t>
  </si>
  <si>
    <t>THỦY TÂN</t>
  </si>
  <si>
    <t>THỦY LƯƠNG</t>
  </si>
  <si>
    <t>THỦY BẰNG</t>
  </si>
  <si>
    <t>THỦY VÂN</t>
  </si>
  <si>
    <t>DƯƠNG HÒA</t>
  </si>
  <si>
    <t>PHÚ SƠN</t>
  </si>
  <si>
    <t>Chloramin B</t>
  </si>
  <si>
    <t>Oxy y tế 6m3</t>
  </si>
  <si>
    <t>Oxy y tế 1,5m3</t>
  </si>
  <si>
    <t>Dung dịch Javel</t>
  </si>
  <si>
    <t>Bình</t>
  </si>
  <si>
    <t>DANH MỤC VẬT TƯ Y TẾ TIÊU HAO DỰ TRÙ THẦU NĂM 2018</t>
  </si>
  <si>
    <t>CHÚ Ý : CÁC KHOA PHÒNG CÓ THỂ DỰ TRÙ THÊM LOẠI VẬT TƯ Y TẾ TIÊU HAO TÙY VÀO TÌNH HÌNH SỬ DỤNG THỰC TẾ Ở KHOA PHÒNG VÀ TRẠM  Y TẾ.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</si>
</sst>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  <font>
      <sz val="10"/>
      <color indexed="8"/>
      <name val="Arial"/>
      <family val="2"/>
    </font>
    <font>
      <sz val="11"/>
      <color theme="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rgb="FF000000"/>
      <name val="Times New Roman"/>
      <family val="1"/>
    </font>
    <font>
      <sz val="11"/>
      <name val="Times New Roman"/>
      <family val="1"/>
    </font>
    <font>
      <sz val="12"/>
      <color indexed="8"/>
      <name val="Times New Roman"/>
      <family val="1"/>
    </font>
    <font>
      <sz val="12"/>
      <color rgb="FFFF0000"/>
      <name val="Times New Roman"/>
      <family val="1"/>
    </font>
    <font>
      <b/>
      <sz val="11"/>
      <color theme="1"/>
      <name val="Times New Roman"/>
      <family val="1"/>
    </font>
    <font>
      <b/>
      <sz val="16"/>
      <color rgb="FF000000"/>
      <name val="Times New Roman"/>
      <family val="1"/>
    </font>
    <font>
      <b/>
      <sz val="18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>
      <alignment vertical="top"/>
    </xf>
  </cellStyleXfs>
  <cellXfs count="113">
    <xf numFmtId="0" fontId="0" fillId="0" borderId="0" xfId="0"/>
    <xf numFmtId="0" fontId="5" fillId="0" borderId="0" xfId="0" applyFont="1" applyFill="1"/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justify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/>
    <xf numFmtId="0" fontId="10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3" fontId="10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0" xfId="0" applyFont="1" applyFill="1"/>
    <xf numFmtId="0" fontId="2" fillId="0" borderId="0" xfId="0" applyFont="1"/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9" fillId="3" borderId="1" xfId="0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13" fillId="2" borderId="1" xfId="0" applyFont="1" applyFill="1" applyBorder="1" applyAlignment="1">
      <alignment horizontal="center" vertical="center" wrapText="1"/>
    </xf>
    <xf numFmtId="3" fontId="11" fillId="2" borderId="1" xfId="0" applyNumberFormat="1" applyFont="1" applyFill="1" applyBorder="1" applyAlignment="1">
      <alignment horizontal="right" vertical="center" wrapText="1"/>
    </xf>
    <xf numFmtId="0" fontId="11" fillId="2" borderId="1" xfId="0" applyFont="1" applyFill="1" applyBorder="1" applyAlignment="1">
      <alignment horizontal="center" vertical="center" wrapText="1"/>
    </xf>
    <xf numFmtId="3" fontId="11" fillId="2" borderId="1" xfId="1" applyNumberFormat="1" applyFont="1" applyFill="1" applyBorder="1" applyAlignment="1">
      <alignment horizontal="center" vertical="center" wrapText="1"/>
    </xf>
    <xf numFmtId="3" fontId="13" fillId="2" borderId="1" xfId="0" applyNumberFormat="1" applyFont="1" applyFill="1" applyBorder="1" applyAlignment="1">
      <alignment horizontal="center" vertical="center" wrapText="1"/>
    </xf>
    <xf numFmtId="3" fontId="14" fillId="2" borderId="1" xfId="0" applyNumberFormat="1" applyFont="1" applyFill="1" applyBorder="1" applyAlignment="1">
      <alignment horizontal="right" vertical="center" wrapText="1"/>
    </xf>
    <xf numFmtId="0" fontId="9" fillId="3" borderId="1" xfId="0" applyFont="1" applyFill="1" applyBorder="1" applyAlignment="1">
      <alignment vertical="center" wrapText="1"/>
    </xf>
    <xf numFmtId="3" fontId="2" fillId="2" borderId="1" xfId="0" applyNumberFormat="1" applyFont="1" applyFill="1" applyBorder="1" applyAlignment="1">
      <alignment horizontal="right" vertical="center"/>
    </xf>
    <xf numFmtId="3" fontId="11" fillId="2" borderId="1" xfId="0" applyNumberFormat="1" applyFont="1" applyFill="1" applyBorder="1" applyAlignment="1">
      <alignment horizontal="right" vertical="center"/>
    </xf>
    <xf numFmtId="0" fontId="11" fillId="2" borderId="0" xfId="0" applyFont="1" applyFill="1" applyAlignment="1">
      <alignment vertical="center"/>
    </xf>
    <xf numFmtId="0" fontId="11" fillId="0" borderId="0" xfId="0" applyFont="1" applyAlignment="1">
      <alignment vertical="center"/>
    </xf>
    <xf numFmtId="3" fontId="2" fillId="2" borderId="1" xfId="0" applyNumberFormat="1" applyFont="1" applyFill="1" applyBorder="1" applyAlignment="1">
      <alignment horizontal="right" vertical="center" wrapText="1"/>
    </xf>
    <xf numFmtId="0" fontId="13" fillId="4" borderId="1" xfId="0" applyFont="1" applyFill="1" applyBorder="1" applyAlignment="1">
      <alignment horizontal="center" vertical="center"/>
    </xf>
    <xf numFmtId="3" fontId="11" fillId="4" borderId="1" xfId="0" applyNumberFormat="1" applyFont="1" applyFill="1" applyBorder="1" applyAlignment="1">
      <alignment horizontal="right" vertical="center"/>
    </xf>
    <xf numFmtId="3" fontId="15" fillId="2" borderId="1" xfId="0" applyNumberFormat="1" applyFont="1" applyFill="1" applyBorder="1" applyAlignment="1">
      <alignment horizontal="right" vertical="center"/>
    </xf>
    <xf numFmtId="0" fontId="15" fillId="2" borderId="0" xfId="0" applyFont="1" applyFill="1" applyAlignment="1">
      <alignment vertical="center"/>
    </xf>
    <xf numFmtId="0" fontId="15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3" fontId="11" fillId="2" borderId="1" xfId="0" applyNumberFormat="1" applyFont="1" applyFill="1" applyBorder="1" applyAlignment="1">
      <alignment vertical="center"/>
    </xf>
    <xf numFmtId="3" fontId="10" fillId="2" borderId="1" xfId="0" applyNumberFormat="1" applyFont="1" applyFill="1" applyBorder="1" applyAlignment="1">
      <alignment horizontal="right" vertical="center" wrapText="1"/>
    </xf>
    <xf numFmtId="0" fontId="2" fillId="2" borderId="1" xfId="0" applyFont="1" applyFill="1" applyBorder="1"/>
    <xf numFmtId="0" fontId="10" fillId="0" borderId="0" xfId="0" applyFont="1" applyFill="1" applyAlignment="1">
      <alignment horizontal="center" vertical="center" wrapText="1"/>
    </xf>
    <xf numFmtId="0" fontId="1" fillId="0" borderId="0" xfId="0" applyFont="1" applyAlignment="1"/>
    <xf numFmtId="0" fontId="2" fillId="0" borderId="1" xfId="0" applyFont="1" applyBorder="1"/>
    <xf numFmtId="0" fontId="10" fillId="0" borderId="3" xfId="0" applyFont="1" applyFill="1" applyBorder="1" applyAlignment="1">
      <alignment horizontal="center" vertical="center" wrapText="1"/>
    </xf>
    <xf numFmtId="49" fontId="10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right" vertical="center" wrapText="1"/>
    </xf>
    <xf numFmtId="3" fontId="2" fillId="0" borderId="1" xfId="0" applyNumberFormat="1" applyFont="1" applyBorder="1" applyAlignment="1">
      <alignment horizontal="right"/>
    </xf>
    <xf numFmtId="3" fontId="11" fillId="3" borderId="1" xfId="0" applyNumberFormat="1" applyFont="1" applyFill="1" applyBorder="1" applyAlignment="1">
      <alignment horizontal="right" vertical="center" wrapText="1"/>
    </xf>
    <xf numFmtId="3" fontId="11" fillId="0" borderId="1" xfId="0" applyNumberFormat="1" applyFont="1" applyBorder="1" applyAlignment="1">
      <alignment horizontal="right"/>
    </xf>
    <xf numFmtId="0" fontId="11" fillId="2" borderId="0" xfId="0" applyFont="1" applyFill="1"/>
    <xf numFmtId="0" fontId="11" fillId="0" borderId="0" xfId="0" applyFont="1"/>
    <xf numFmtId="3" fontId="2" fillId="0" borderId="1" xfId="0" applyNumberFormat="1" applyFont="1" applyBorder="1" applyAlignment="1">
      <alignment horizontal="right" vertical="center" wrapText="1"/>
    </xf>
    <xf numFmtId="3" fontId="15" fillId="0" borderId="1" xfId="0" applyNumberFormat="1" applyFont="1" applyBorder="1" applyAlignment="1">
      <alignment horizontal="right"/>
    </xf>
    <xf numFmtId="0" fontId="15" fillId="2" borderId="0" xfId="0" applyFont="1" applyFill="1"/>
    <xf numFmtId="0" fontId="15" fillId="0" borderId="0" xfId="0" applyFont="1"/>
    <xf numFmtId="0" fontId="11" fillId="2" borderId="1" xfId="0" applyFont="1" applyFill="1" applyBorder="1" applyAlignment="1">
      <alignment horizontal="center" vertical="center"/>
    </xf>
    <xf numFmtId="3" fontId="11" fillId="4" borderId="1" xfId="0" applyNumberFormat="1" applyFont="1" applyFill="1" applyBorder="1" applyAlignment="1">
      <alignment vertical="center"/>
    </xf>
    <xf numFmtId="0" fontId="12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right" vertical="center" wrapText="1"/>
    </xf>
    <xf numFmtId="0" fontId="11" fillId="0" borderId="1" xfId="0" applyFont="1" applyBorder="1" applyAlignment="1">
      <alignment horizontal="right" vertical="center" wrapText="1"/>
    </xf>
    <xf numFmtId="0" fontId="11" fillId="2" borderId="1" xfId="0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right" vertical="center" wrapText="1"/>
    </xf>
    <xf numFmtId="0" fontId="11" fillId="3" borderId="7" xfId="0" applyFont="1" applyFill="1" applyBorder="1" applyAlignment="1">
      <alignment horizontal="left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right" vertical="center" wrapText="1"/>
    </xf>
    <xf numFmtId="3" fontId="2" fillId="3" borderId="1" xfId="0" applyNumberFormat="1" applyFont="1" applyFill="1" applyBorder="1" applyAlignment="1">
      <alignment horizontal="right" vertical="center" wrapText="1"/>
    </xf>
    <xf numFmtId="0" fontId="11" fillId="3" borderId="1" xfId="0" applyFont="1" applyFill="1" applyBorder="1" applyAlignment="1">
      <alignment horizontal="center" vertical="center"/>
    </xf>
    <xf numFmtId="3" fontId="10" fillId="2" borderId="1" xfId="0" applyNumberFormat="1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0" fontId="5" fillId="0" borderId="1" xfId="0" applyFont="1" applyFill="1" applyBorder="1"/>
    <xf numFmtId="0" fontId="2" fillId="2" borderId="1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5" fillId="2" borderId="1" xfId="0" applyFont="1" applyFill="1" applyBorder="1" applyAlignment="1">
      <alignment vertical="center"/>
    </xf>
    <xf numFmtId="0" fontId="15" fillId="0" borderId="1" xfId="0" applyFont="1" applyBorder="1" applyAlignment="1">
      <alignment vertical="center"/>
    </xf>
    <xf numFmtId="0" fontId="11" fillId="2" borderId="1" xfId="0" applyFont="1" applyFill="1" applyBorder="1"/>
    <xf numFmtId="0" fontId="11" fillId="0" borderId="1" xfId="0" applyFont="1" applyBorder="1"/>
    <xf numFmtId="0" fontId="15" fillId="2" borderId="1" xfId="0" applyFont="1" applyFill="1" applyBorder="1"/>
    <xf numFmtId="0" fontId="15" fillId="0" borderId="1" xfId="0" applyFont="1" applyBorder="1"/>
    <xf numFmtId="0" fontId="9" fillId="0" borderId="1" xfId="0" applyFont="1" applyBorder="1"/>
    <xf numFmtId="0" fontId="4" fillId="0" borderId="1" xfId="0" applyFont="1" applyFill="1" applyBorder="1" applyAlignment="1">
      <alignment wrapText="1"/>
    </xf>
    <xf numFmtId="0" fontId="4" fillId="0" borderId="2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 wrapText="1"/>
    </xf>
    <xf numFmtId="0" fontId="10" fillId="0" borderId="0" xfId="0" applyFont="1" applyFill="1" applyBorder="1" applyAlignment="1">
      <alignment horizontal="left" vertical="center" wrapText="1"/>
    </xf>
    <xf numFmtId="3" fontId="10" fillId="2" borderId="2" xfId="0" applyNumberFormat="1" applyFont="1" applyFill="1" applyBorder="1" applyAlignment="1">
      <alignment horizontal="center" vertical="center"/>
    </xf>
    <xf numFmtId="3" fontId="10" fillId="2" borderId="5" xfId="0" applyNumberFormat="1" applyFont="1" applyFill="1" applyBorder="1" applyAlignment="1">
      <alignment horizontal="center" vertical="center"/>
    </xf>
    <xf numFmtId="3" fontId="10" fillId="2" borderId="6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center"/>
    </xf>
    <xf numFmtId="3" fontId="10" fillId="4" borderId="2" xfId="0" applyNumberFormat="1" applyFont="1" applyFill="1" applyBorder="1" applyAlignment="1">
      <alignment horizontal="center" vertical="center"/>
    </xf>
    <xf numFmtId="3" fontId="10" fillId="4" borderId="5" xfId="0" applyNumberFormat="1" applyFont="1" applyFill="1" applyBorder="1" applyAlignment="1">
      <alignment horizontal="center" vertical="center"/>
    </xf>
    <xf numFmtId="3" fontId="10" fillId="4" borderId="6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Style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68</xdr:row>
      <xdr:rowOff>0</xdr:rowOff>
    </xdr:from>
    <xdr:to>
      <xdr:col>1</xdr:col>
      <xdr:colOff>0</xdr:colOff>
      <xdr:row>68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23925" y="42462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0</xdr:colOff>
      <xdr:row>68</xdr:row>
      <xdr:rowOff>28575</xdr:rowOff>
    </xdr:to>
    <xdr:sp macro="" textlink="">
      <xdr:nvSpPr>
        <xdr:cNvPr id="3" name="Text Box 9"/>
        <xdr:cNvSpPr txBox="1">
          <a:spLocks noChangeArrowheads="1"/>
        </xdr:cNvSpPr>
      </xdr:nvSpPr>
      <xdr:spPr bwMode="auto">
        <a:xfrm>
          <a:off x="923925" y="42462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66675</xdr:colOff>
      <xdr:row>68</xdr:row>
      <xdr:rowOff>28575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3181350" y="424624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66675</xdr:colOff>
      <xdr:row>68</xdr:row>
      <xdr:rowOff>28575</xdr:rowOff>
    </xdr:to>
    <xdr:sp macro="" textlink="">
      <xdr:nvSpPr>
        <xdr:cNvPr id="5" name="Text Box 9"/>
        <xdr:cNvSpPr txBox="1">
          <a:spLocks noChangeArrowheads="1"/>
        </xdr:cNvSpPr>
      </xdr:nvSpPr>
      <xdr:spPr bwMode="auto">
        <a:xfrm>
          <a:off x="3181350" y="424624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0</xdr:colOff>
      <xdr:row>68</xdr:row>
      <xdr:rowOff>28575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923925" y="42462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0</xdr:colOff>
      <xdr:row>68</xdr:row>
      <xdr:rowOff>28575</xdr:rowOff>
    </xdr:to>
    <xdr:sp macro="" textlink="">
      <xdr:nvSpPr>
        <xdr:cNvPr id="7" name="Text Box 9"/>
        <xdr:cNvSpPr txBox="1">
          <a:spLocks noChangeArrowheads="1"/>
        </xdr:cNvSpPr>
      </xdr:nvSpPr>
      <xdr:spPr bwMode="auto">
        <a:xfrm>
          <a:off x="923925" y="42462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0</xdr:colOff>
      <xdr:row>68</xdr:row>
      <xdr:rowOff>28575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923925" y="42462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0</xdr:colOff>
      <xdr:row>68</xdr:row>
      <xdr:rowOff>28575</xdr:rowOff>
    </xdr:to>
    <xdr:sp macro="" textlink="">
      <xdr:nvSpPr>
        <xdr:cNvPr id="9" name="Text Box 9"/>
        <xdr:cNvSpPr txBox="1">
          <a:spLocks noChangeArrowheads="1"/>
        </xdr:cNvSpPr>
      </xdr:nvSpPr>
      <xdr:spPr bwMode="auto">
        <a:xfrm>
          <a:off x="923925" y="42462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0</xdr:colOff>
      <xdr:row>68</xdr:row>
      <xdr:rowOff>28575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923925" y="42462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0</xdr:colOff>
      <xdr:row>68</xdr:row>
      <xdr:rowOff>28575</xdr:rowOff>
    </xdr:to>
    <xdr:sp macro="" textlink="">
      <xdr:nvSpPr>
        <xdr:cNvPr id="11" name="Text Box 9"/>
        <xdr:cNvSpPr txBox="1">
          <a:spLocks noChangeArrowheads="1"/>
        </xdr:cNvSpPr>
      </xdr:nvSpPr>
      <xdr:spPr bwMode="auto">
        <a:xfrm>
          <a:off x="923925" y="42462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0</xdr:colOff>
      <xdr:row>68</xdr:row>
      <xdr:rowOff>28575</xdr:rowOff>
    </xdr:to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923925" y="42462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0</xdr:colOff>
      <xdr:row>68</xdr:row>
      <xdr:rowOff>28575</xdr:rowOff>
    </xdr:to>
    <xdr:sp macro="" textlink="">
      <xdr:nvSpPr>
        <xdr:cNvPr id="13" name="Text Box 9"/>
        <xdr:cNvSpPr txBox="1">
          <a:spLocks noChangeArrowheads="1"/>
        </xdr:cNvSpPr>
      </xdr:nvSpPr>
      <xdr:spPr bwMode="auto">
        <a:xfrm>
          <a:off x="923925" y="42462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66675</xdr:colOff>
      <xdr:row>68</xdr:row>
      <xdr:rowOff>28575</xdr:rowOff>
    </xdr:to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3181350" y="424624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66675</xdr:colOff>
      <xdr:row>68</xdr:row>
      <xdr:rowOff>28575</xdr:rowOff>
    </xdr:to>
    <xdr:sp macro="" textlink="">
      <xdr:nvSpPr>
        <xdr:cNvPr id="15" name="Text Box 9"/>
        <xdr:cNvSpPr txBox="1">
          <a:spLocks noChangeArrowheads="1"/>
        </xdr:cNvSpPr>
      </xdr:nvSpPr>
      <xdr:spPr bwMode="auto">
        <a:xfrm>
          <a:off x="3181350" y="424624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0</xdr:colOff>
      <xdr:row>68</xdr:row>
      <xdr:rowOff>28575</xdr:rowOff>
    </xdr:to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923925" y="42462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0</xdr:colOff>
      <xdr:row>68</xdr:row>
      <xdr:rowOff>28575</xdr:rowOff>
    </xdr:to>
    <xdr:sp macro="" textlink="">
      <xdr:nvSpPr>
        <xdr:cNvPr id="17" name="Text Box 9"/>
        <xdr:cNvSpPr txBox="1">
          <a:spLocks noChangeArrowheads="1"/>
        </xdr:cNvSpPr>
      </xdr:nvSpPr>
      <xdr:spPr bwMode="auto">
        <a:xfrm>
          <a:off x="923925" y="42462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0</xdr:colOff>
      <xdr:row>68</xdr:row>
      <xdr:rowOff>28575</xdr:rowOff>
    </xdr:to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923925" y="42462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0</xdr:colOff>
      <xdr:row>68</xdr:row>
      <xdr:rowOff>28575</xdr:rowOff>
    </xdr:to>
    <xdr:sp macro="" textlink="">
      <xdr:nvSpPr>
        <xdr:cNvPr id="19" name="Text Box 9"/>
        <xdr:cNvSpPr txBox="1">
          <a:spLocks noChangeArrowheads="1"/>
        </xdr:cNvSpPr>
      </xdr:nvSpPr>
      <xdr:spPr bwMode="auto">
        <a:xfrm>
          <a:off x="923925" y="42462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0</xdr:colOff>
      <xdr:row>68</xdr:row>
      <xdr:rowOff>28575</xdr:rowOff>
    </xdr:to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923925" y="42462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0</xdr:colOff>
      <xdr:row>68</xdr:row>
      <xdr:rowOff>28575</xdr:rowOff>
    </xdr:to>
    <xdr:sp macro="" textlink="">
      <xdr:nvSpPr>
        <xdr:cNvPr id="21" name="Text Box 9"/>
        <xdr:cNvSpPr txBox="1">
          <a:spLocks noChangeArrowheads="1"/>
        </xdr:cNvSpPr>
      </xdr:nvSpPr>
      <xdr:spPr bwMode="auto">
        <a:xfrm>
          <a:off x="923925" y="42462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66675</xdr:colOff>
      <xdr:row>68</xdr:row>
      <xdr:rowOff>28575</xdr:rowOff>
    </xdr:to>
    <xdr:sp macro="" textlink="">
      <xdr:nvSpPr>
        <xdr:cNvPr id="22" name="Text Box 69"/>
        <xdr:cNvSpPr txBox="1">
          <a:spLocks noChangeArrowheads="1"/>
        </xdr:cNvSpPr>
      </xdr:nvSpPr>
      <xdr:spPr bwMode="auto">
        <a:xfrm>
          <a:off x="1485900" y="424624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66675</xdr:colOff>
      <xdr:row>68</xdr:row>
      <xdr:rowOff>28575</xdr:rowOff>
    </xdr:to>
    <xdr:sp macro="" textlink="">
      <xdr:nvSpPr>
        <xdr:cNvPr id="23" name="Text Box 70"/>
        <xdr:cNvSpPr txBox="1">
          <a:spLocks noChangeArrowheads="1"/>
        </xdr:cNvSpPr>
      </xdr:nvSpPr>
      <xdr:spPr bwMode="auto">
        <a:xfrm>
          <a:off x="1485900" y="424624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0</xdr:colOff>
      <xdr:row>68</xdr:row>
      <xdr:rowOff>28575</xdr:rowOff>
    </xdr:to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923925" y="42462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0</xdr:colOff>
      <xdr:row>68</xdr:row>
      <xdr:rowOff>28575</xdr:rowOff>
    </xdr:to>
    <xdr:sp macro="" textlink="">
      <xdr:nvSpPr>
        <xdr:cNvPr id="25" name="Text Box 9"/>
        <xdr:cNvSpPr txBox="1">
          <a:spLocks noChangeArrowheads="1"/>
        </xdr:cNvSpPr>
      </xdr:nvSpPr>
      <xdr:spPr bwMode="auto">
        <a:xfrm>
          <a:off x="923925" y="42462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66675</xdr:colOff>
      <xdr:row>68</xdr:row>
      <xdr:rowOff>28575</xdr:rowOff>
    </xdr:to>
    <xdr:sp macro="" textlink="">
      <xdr:nvSpPr>
        <xdr:cNvPr id="26" name="Text Box 1"/>
        <xdr:cNvSpPr txBox="1">
          <a:spLocks noChangeArrowheads="1"/>
        </xdr:cNvSpPr>
      </xdr:nvSpPr>
      <xdr:spPr bwMode="auto">
        <a:xfrm>
          <a:off x="3181350" y="424624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66675</xdr:colOff>
      <xdr:row>68</xdr:row>
      <xdr:rowOff>28575</xdr:rowOff>
    </xdr:to>
    <xdr:sp macro="" textlink="">
      <xdr:nvSpPr>
        <xdr:cNvPr id="27" name="Text Box 9"/>
        <xdr:cNvSpPr txBox="1">
          <a:spLocks noChangeArrowheads="1"/>
        </xdr:cNvSpPr>
      </xdr:nvSpPr>
      <xdr:spPr bwMode="auto">
        <a:xfrm>
          <a:off x="3181350" y="424624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0</xdr:colOff>
      <xdr:row>68</xdr:row>
      <xdr:rowOff>28575</xdr:rowOff>
    </xdr:to>
    <xdr:sp macro="" textlink="">
      <xdr:nvSpPr>
        <xdr:cNvPr id="28" name="Text Box 1"/>
        <xdr:cNvSpPr txBox="1">
          <a:spLocks noChangeArrowheads="1"/>
        </xdr:cNvSpPr>
      </xdr:nvSpPr>
      <xdr:spPr bwMode="auto">
        <a:xfrm>
          <a:off x="923925" y="42462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0</xdr:colOff>
      <xdr:row>68</xdr:row>
      <xdr:rowOff>28575</xdr:rowOff>
    </xdr:to>
    <xdr:sp macro="" textlink="">
      <xdr:nvSpPr>
        <xdr:cNvPr id="29" name="Text Box 9"/>
        <xdr:cNvSpPr txBox="1">
          <a:spLocks noChangeArrowheads="1"/>
        </xdr:cNvSpPr>
      </xdr:nvSpPr>
      <xdr:spPr bwMode="auto">
        <a:xfrm>
          <a:off x="923925" y="42462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0</xdr:colOff>
      <xdr:row>68</xdr:row>
      <xdr:rowOff>28575</xdr:rowOff>
    </xdr:to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923925" y="42462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0</xdr:colOff>
      <xdr:row>68</xdr:row>
      <xdr:rowOff>28575</xdr:rowOff>
    </xdr:to>
    <xdr:sp macro="" textlink="">
      <xdr:nvSpPr>
        <xdr:cNvPr id="31" name="Text Box 9"/>
        <xdr:cNvSpPr txBox="1">
          <a:spLocks noChangeArrowheads="1"/>
        </xdr:cNvSpPr>
      </xdr:nvSpPr>
      <xdr:spPr bwMode="auto">
        <a:xfrm>
          <a:off x="923925" y="42462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0</xdr:colOff>
      <xdr:row>68</xdr:row>
      <xdr:rowOff>28575</xdr:rowOff>
    </xdr:to>
    <xdr:sp macro="" textlink="">
      <xdr:nvSpPr>
        <xdr:cNvPr id="32" name="Text Box 1"/>
        <xdr:cNvSpPr txBox="1">
          <a:spLocks noChangeArrowheads="1"/>
        </xdr:cNvSpPr>
      </xdr:nvSpPr>
      <xdr:spPr bwMode="auto">
        <a:xfrm>
          <a:off x="923925" y="42462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0</xdr:colOff>
      <xdr:row>68</xdr:row>
      <xdr:rowOff>28575</xdr:rowOff>
    </xdr:to>
    <xdr:sp macro="" textlink="">
      <xdr:nvSpPr>
        <xdr:cNvPr id="33" name="Text Box 9"/>
        <xdr:cNvSpPr txBox="1">
          <a:spLocks noChangeArrowheads="1"/>
        </xdr:cNvSpPr>
      </xdr:nvSpPr>
      <xdr:spPr bwMode="auto">
        <a:xfrm>
          <a:off x="923925" y="42462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0</xdr:colOff>
      <xdr:row>68</xdr:row>
      <xdr:rowOff>28575</xdr:rowOff>
    </xdr:to>
    <xdr:sp macro="" textlink="">
      <xdr:nvSpPr>
        <xdr:cNvPr id="34" name="Text Box 1"/>
        <xdr:cNvSpPr txBox="1">
          <a:spLocks noChangeArrowheads="1"/>
        </xdr:cNvSpPr>
      </xdr:nvSpPr>
      <xdr:spPr bwMode="auto">
        <a:xfrm>
          <a:off x="923925" y="42462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0</xdr:colOff>
      <xdr:row>68</xdr:row>
      <xdr:rowOff>28575</xdr:rowOff>
    </xdr:to>
    <xdr:sp macro="" textlink="">
      <xdr:nvSpPr>
        <xdr:cNvPr id="35" name="Text Box 9"/>
        <xdr:cNvSpPr txBox="1">
          <a:spLocks noChangeArrowheads="1"/>
        </xdr:cNvSpPr>
      </xdr:nvSpPr>
      <xdr:spPr bwMode="auto">
        <a:xfrm>
          <a:off x="923925" y="42462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66675</xdr:colOff>
      <xdr:row>68</xdr:row>
      <xdr:rowOff>28575</xdr:rowOff>
    </xdr:to>
    <xdr:sp macro="" textlink="">
      <xdr:nvSpPr>
        <xdr:cNvPr id="36" name="Text Box 1"/>
        <xdr:cNvSpPr txBox="1">
          <a:spLocks noChangeArrowheads="1"/>
        </xdr:cNvSpPr>
      </xdr:nvSpPr>
      <xdr:spPr bwMode="auto">
        <a:xfrm>
          <a:off x="3181350" y="424624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66675</xdr:colOff>
      <xdr:row>68</xdr:row>
      <xdr:rowOff>28575</xdr:rowOff>
    </xdr:to>
    <xdr:sp macro="" textlink="">
      <xdr:nvSpPr>
        <xdr:cNvPr id="37" name="Text Box 9"/>
        <xdr:cNvSpPr txBox="1">
          <a:spLocks noChangeArrowheads="1"/>
        </xdr:cNvSpPr>
      </xdr:nvSpPr>
      <xdr:spPr bwMode="auto">
        <a:xfrm>
          <a:off x="3181350" y="424624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0</xdr:colOff>
      <xdr:row>68</xdr:row>
      <xdr:rowOff>28575</xdr:rowOff>
    </xdr:to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923925" y="42462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0</xdr:colOff>
      <xdr:row>68</xdr:row>
      <xdr:rowOff>28575</xdr:rowOff>
    </xdr:to>
    <xdr:sp macro="" textlink="">
      <xdr:nvSpPr>
        <xdr:cNvPr id="39" name="Text Box 9"/>
        <xdr:cNvSpPr txBox="1">
          <a:spLocks noChangeArrowheads="1"/>
        </xdr:cNvSpPr>
      </xdr:nvSpPr>
      <xdr:spPr bwMode="auto">
        <a:xfrm>
          <a:off x="923925" y="42462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0</xdr:colOff>
      <xdr:row>68</xdr:row>
      <xdr:rowOff>28575</xdr:rowOff>
    </xdr:to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923925" y="42462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0</xdr:colOff>
      <xdr:row>68</xdr:row>
      <xdr:rowOff>28575</xdr:rowOff>
    </xdr:to>
    <xdr:sp macro="" textlink="">
      <xdr:nvSpPr>
        <xdr:cNvPr id="41" name="Text Box 9"/>
        <xdr:cNvSpPr txBox="1">
          <a:spLocks noChangeArrowheads="1"/>
        </xdr:cNvSpPr>
      </xdr:nvSpPr>
      <xdr:spPr bwMode="auto">
        <a:xfrm>
          <a:off x="923925" y="42462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0</xdr:colOff>
      <xdr:row>68</xdr:row>
      <xdr:rowOff>28575</xdr:rowOff>
    </xdr:to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923925" y="42462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0</xdr:colOff>
      <xdr:row>68</xdr:row>
      <xdr:rowOff>28575</xdr:rowOff>
    </xdr:to>
    <xdr:sp macro="" textlink="">
      <xdr:nvSpPr>
        <xdr:cNvPr id="43" name="Text Box 9"/>
        <xdr:cNvSpPr txBox="1">
          <a:spLocks noChangeArrowheads="1"/>
        </xdr:cNvSpPr>
      </xdr:nvSpPr>
      <xdr:spPr bwMode="auto">
        <a:xfrm>
          <a:off x="933450" y="42462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628650</xdr:colOff>
      <xdr:row>68</xdr:row>
      <xdr:rowOff>0</xdr:rowOff>
    </xdr:from>
    <xdr:to>
      <xdr:col>1</xdr:col>
      <xdr:colOff>628650</xdr:colOff>
      <xdr:row>68</xdr:row>
      <xdr:rowOff>28575</xdr:rowOff>
    </xdr:to>
    <xdr:sp macro="" textlink="">
      <xdr:nvSpPr>
        <xdr:cNvPr id="44" name="Text Box 1"/>
        <xdr:cNvSpPr txBox="1">
          <a:spLocks noChangeArrowheads="1"/>
        </xdr:cNvSpPr>
      </xdr:nvSpPr>
      <xdr:spPr bwMode="auto">
        <a:xfrm>
          <a:off x="4371975" y="42462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628650</xdr:colOff>
      <xdr:row>68</xdr:row>
      <xdr:rowOff>0</xdr:rowOff>
    </xdr:from>
    <xdr:to>
      <xdr:col>1</xdr:col>
      <xdr:colOff>628650</xdr:colOff>
      <xdr:row>68</xdr:row>
      <xdr:rowOff>28575</xdr:rowOff>
    </xdr:to>
    <xdr:sp macro="" textlink="">
      <xdr:nvSpPr>
        <xdr:cNvPr id="45" name="Text Box 9"/>
        <xdr:cNvSpPr txBox="1">
          <a:spLocks noChangeArrowheads="1"/>
        </xdr:cNvSpPr>
      </xdr:nvSpPr>
      <xdr:spPr bwMode="auto">
        <a:xfrm>
          <a:off x="4371975" y="42462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628650</xdr:colOff>
      <xdr:row>68</xdr:row>
      <xdr:rowOff>0</xdr:rowOff>
    </xdr:from>
    <xdr:to>
      <xdr:col>1</xdr:col>
      <xdr:colOff>628650</xdr:colOff>
      <xdr:row>68</xdr:row>
      <xdr:rowOff>28575</xdr:rowOff>
    </xdr:to>
    <xdr:sp macro="" textlink="">
      <xdr:nvSpPr>
        <xdr:cNvPr id="46" name="Text Box 1"/>
        <xdr:cNvSpPr txBox="1">
          <a:spLocks noChangeArrowheads="1"/>
        </xdr:cNvSpPr>
      </xdr:nvSpPr>
      <xdr:spPr bwMode="auto">
        <a:xfrm>
          <a:off x="4371975" y="42462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628650</xdr:colOff>
      <xdr:row>68</xdr:row>
      <xdr:rowOff>0</xdr:rowOff>
    </xdr:from>
    <xdr:to>
      <xdr:col>1</xdr:col>
      <xdr:colOff>628650</xdr:colOff>
      <xdr:row>68</xdr:row>
      <xdr:rowOff>28575</xdr:rowOff>
    </xdr:to>
    <xdr:sp macro="" textlink="">
      <xdr:nvSpPr>
        <xdr:cNvPr id="47" name="Text Box 9"/>
        <xdr:cNvSpPr txBox="1">
          <a:spLocks noChangeArrowheads="1"/>
        </xdr:cNvSpPr>
      </xdr:nvSpPr>
      <xdr:spPr bwMode="auto">
        <a:xfrm>
          <a:off x="4371975" y="42462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628650</xdr:colOff>
      <xdr:row>68</xdr:row>
      <xdr:rowOff>0</xdr:rowOff>
    </xdr:from>
    <xdr:to>
      <xdr:col>1</xdr:col>
      <xdr:colOff>628650</xdr:colOff>
      <xdr:row>68</xdr:row>
      <xdr:rowOff>28575</xdr:rowOff>
    </xdr:to>
    <xdr:sp macro="" textlink="">
      <xdr:nvSpPr>
        <xdr:cNvPr id="48" name="Text Box 1"/>
        <xdr:cNvSpPr txBox="1">
          <a:spLocks noChangeArrowheads="1"/>
        </xdr:cNvSpPr>
      </xdr:nvSpPr>
      <xdr:spPr bwMode="auto">
        <a:xfrm>
          <a:off x="4371975" y="42462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628650</xdr:colOff>
      <xdr:row>68</xdr:row>
      <xdr:rowOff>0</xdr:rowOff>
    </xdr:from>
    <xdr:to>
      <xdr:col>1</xdr:col>
      <xdr:colOff>628650</xdr:colOff>
      <xdr:row>68</xdr:row>
      <xdr:rowOff>28575</xdr:rowOff>
    </xdr:to>
    <xdr:sp macro="" textlink="">
      <xdr:nvSpPr>
        <xdr:cNvPr id="49" name="Text Box 9"/>
        <xdr:cNvSpPr txBox="1">
          <a:spLocks noChangeArrowheads="1"/>
        </xdr:cNvSpPr>
      </xdr:nvSpPr>
      <xdr:spPr bwMode="auto">
        <a:xfrm>
          <a:off x="4371975" y="42462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628650</xdr:colOff>
      <xdr:row>68</xdr:row>
      <xdr:rowOff>0</xdr:rowOff>
    </xdr:from>
    <xdr:to>
      <xdr:col>1</xdr:col>
      <xdr:colOff>628650</xdr:colOff>
      <xdr:row>68</xdr:row>
      <xdr:rowOff>28575</xdr:rowOff>
    </xdr:to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4371975" y="42462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628650</xdr:colOff>
      <xdr:row>68</xdr:row>
      <xdr:rowOff>0</xdr:rowOff>
    </xdr:from>
    <xdr:to>
      <xdr:col>1</xdr:col>
      <xdr:colOff>628650</xdr:colOff>
      <xdr:row>68</xdr:row>
      <xdr:rowOff>28575</xdr:rowOff>
    </xdr:to>
    <xdr:sp macro="" textlink="">
      <xdr:nvSpPr>
        <xdr:cNvPr id="51" name="Text Box 9"/>
        <xdr:cNvSpPr txBox="1">
          <a:spLocks noChangeArrowheads="1"/>
        </xdr:cNvSpPr>
      </xdr:nvSpPr>
      <xdr:spPr bwMode="auto">
        <a:xfrm>
          <a:off x="4371975" y="42462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628650</xdr:colOff>
      <xdr:row>68</xdr:row>
      <xdr:rowOff>0</xdr:rowOff>
    </xdr:from>
    <xdr:to>
      <xdr:col>1</xdr:col>
      <xdr:colOff>628650</xdr:colOff>
      <xdr:row>68</xdr:row>
      <xdr:rowOff>28575</xdr:rowOff>
    </xdr:to>
    <xdr:sp macro="" textlink="">
      <xdr:nvSpPr>
        <xdr:cNvPr id="52" name="Text Box 1"/>
        <xdr:cNvSpPr txBox="1">
          <a:spLocks noChangeArrowheads="1"/>
        </xdr:cNvSpPr>
      </xdr:nvSpPr>
      <xdr:spPr bwMode="auto">
        <a:xfrm>
          <a:off x="4371975" y="42462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628650</xdr:colOff>
      <xdr:row>68</xdr:row>
      <xdr:rowOff>0</xdr:rowOff>
    </xdr:from>
    <xdr:to>
      <xdr:col>1</xdr:col>
      <xdr:colOff>628650</xdr:colOff>
      <xdr:row>68</xdr:row>
      <xdr:rowOff>28575</xdr:rowOff>
    </xdr:to>
    <xdr:sp macro="" textlink="">
      <xdr:nvSpPr>
        <xdr:cNvPr id="53" name="Text Box 9"/>
        <xdr:cNvSpPr txBox="1">
          <a:spLocks noChangeArrowheads="1"/>
        </xdr:cNvSpPr>
      </xdr:nvSpPr>
      <xdr:spPr bwMode="auto">
        <a:xfrm>
          <a:off x="4371975" y="42462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628650</xdr:colOff>
      <xdr:row>68</xdr:row>
      <xdr:rowOff>0</xdr:rowOff>
    </xdr:from>
    <xdr:to>
      <xdr:col>1</xdr:col>
      <xdr:colOff>628650</xdr:colOff>
      <xdr:row>68</xdr:row>
      <xdr:rowOff>28575</xdr:rowOff>
    </xdr:to>
    <xdr:sp macro="" textlink="">
      <xdr:nvSpPr>
        <xdr:cNvPr id="54" name="Text Box 1"/>
        <xdr:cNvSpPr txBox="1">
          <a:spLocks noChangeArrowheads="1"/>
        </xdr:cNvSpPr>
      </xdr:nvSpPr>
      <xdr:spPr bwMode="auto">
        <a:xfrm>
          <a:off x="4371975" y="42462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628650</xdr:colOff>
      <xdr:row>68</xdr:row>
      <xdr:rowOff>0</xdr:rowOff>
    </xdr:from>
    <xdr:to>
      <xdr:col>1</xdr:col>
      <xdr:colOff>628650</xdr:colOff>
      <xdr:row>68</xdr:row>
      <xdr:rowOff>28575</xdr:rowOff>
    </xdr:to>
    <xdr:sp macro="" textlink="">
      <xdr:nvSpPr>
        <xdr:cNvPr id="55" name="Text Box 9"/>
        <xdr:cNvSpPr txBox="1">
          <a:spLocks noChangeArrowheads="1"/>
        </xdr:cNvSpPr>
      </xdr:nvSpPr>
      <xdr:spPr bwMode="auto">
        <a:xfrm>
          <a:off x="4371975" y="42462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628650</xdr:colOff>
      <xdr:row>68</xdr:row>
      <xdr:rowOff>0</xdr:rowOff>
    </xdr:from>
    <xdr:to>
      <xdr:col>1</xdr:col>
      <xdr:colOff>628650</xdr:colOff>
      <xdr:row>68</xdr:row>
      <xdr:rowOff>28575</xdr:rowOff>
    </xdr:to>
    <xdr:sp macro="" textlink="">
      <xdr:nvSpPr>
        <xdr:cNvPr id="56" name="Text Box 1"/>
        <xdr:cNvSpPr txBox="1">
          <a:spLocks noChangeArrowheads="1"/>
        </xdr:cNvSpPr>
      </xdr:nvSpPr>
      <xdr:spPr bwMode="auto">
        <a:xfrm>
          <a:off x="4371975" y="42462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628650</xdr:colOff>
      <xdr:row>68</xdr:row>
      <xdr:rowOff>0</xdr:rowOff>
    </xdr:from>
    <xdr:to>
      <xdr:col>1</xdr:col>
      <xdr:colOff>628650</xdr:colOff>
      <xdr:row>68</xdr:row>
      <xdr:rowOff>28575</xdr:rowOff>
    </xdr:to>
    <xdr:sp macro="" textlink="">
      <xdr:nvSpPr>
        <xdr:cNvPr id="57" name="Text Box 9"/>
        <xdr:cNvSpPr txBox="1">
          <a:spLocks noChangeArrowheads="1"/>
        </xdr:cNvSpPr>
      </xdr:nvSpPr>
      <xdr:spPr bwMode="auto">
        <a:xfrm>
          <a:off x="4371975" y="42462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628650</xdr:colOff>
      <xdr:row>68</xdr:row>
      <xdr:rowOff>0</xdr:rowOff>
    </xdr:from>
    <xdr:to>
      <xdr:col>1</xdr:col>
      <xdr:colOff>628650</xdr:colOff>
      <xdr:row>68</xdr:row>
      <xdr:rowOff>28575</xdr:rowOff>
    </xdr:to>
    <xdr:sp macro="" textlink="">
      <xdr:nvSpPr>
        <xdr:cNvPr id="58" name="Text Box 1"/>
        <xdr:cNvSpPr txBox="1">
          <a:spLocks noChangeArrowheads="1"/>
        </xdr:cNvSpPr>
      </xdr:nvSpPr>
      <xdr:spPr bwMode="auto">
        <a:xfrm>
          <a:off x="4371975" y="42462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638175</xdr:colOff>
      <xdr:row>68</xdr:row>
      <xdr:rowOff>0</xdr:rowOff>
    </xdr:from>
    <xdr:to>
      <xdr:col>1</xdr:col>
      <xdr:colOff>638175</xdr:colOff>
      <xdr:row>68</xdr:row>
      <xdr:rowOff>28575</xdr:rowOff>
    </xdr:to>
    <xdr:sp macro="" textlink="">
      <xdr:nvSpPr>
        <xdr:cNvPr id="59" name="Text Box 9"/>
        <xdr:cNvSpPr txBox="1">
          <a:spLocks noChangeArrowheads="1"/>
        </xdr:cNvSpPr>
      </xdr:nvSpPr>
      <xdr:spPr bwMode="auto">
        <a:xfrm>
          <a:off x="4381500" y="42462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0</xdr:colOff>
      <xdr:row>68</xdr:row>
      <xdr:rowOff>28575</xdr:rowOff>
    </xdr:to>
    <xdr:sp macro="" textlink="">
      <xdr:nvSpPr>
        <xdr:cNvPr id="60" name="Text Box 1"/>
        <xdr:cNvSpPr txBox="1">
          <a:spLocks noChangeArrowheads="1"/>
        </xdr:cNvSpPr>
      </xdr:nvSpPr>
      <xdr:spPr bwMode="auto">
        <a:xfrm>
          <a:off x="923925" y="42462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0</xdr:colOff>
      <xdr:row>68</xdr:row>
      <xdr:rowOff>28575</xdr:rowOff>
    </xdr:to>
    <xdr:sp macro="" textlink="">
      <xdr:nvSpPr>
        <xdr:cNvPr id="61" name="Text Box 9"/>
        <xdr:cNvSpPr txBox="1">
          <a:spLocks noChangeArrowheads="1"/>
        </xdr:cNvSpPr>
      </xdr:nvSpPr>
      <xdr:spPr bwMode="auto">
        <a:xfrm>
          <a:off x="923925" y="42462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66675</xdr:colOff>
      <xdr:row>68</xdr:row>
      <xdr:rowOff>28575</xdr:rowOff>
    </xdr:to>
    <xdr:sp macro="" textlink="">
      <xdr:nvSpPr>
        <xdr:cNvPr id="62" name="Text Box 1"/>
        <xdr:cNvSpPr txBox="1">
          <a:spLocks noChangeArrowheads="1"/>
        </xdr:cNvSpPr>
      </xdr:nvSpPr>
      <xdr:spPr bwMode="auto">
        <a:xfrm>
          <a:off x="3181350" y="424624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66675</xdr:colOff>
      <xdr:row>68</xdr:row>
      <xdr:rowOff>28575</xdr:rowOff>
    </xdr:to>
    <xdr:sp macro="" textlink="">
      <xdr:nvSpPr>
        <xdr:cNvPr id="63" name="Text Box 9"/>
        <xdr:cNvSpPr txBox="1">
          <a:spLocks noChangeArrowheads="1"/>
        </xdr:cNvSpPr>
      </xdr:nvSpPr>
      <xdr:spPr bwMode="auto">
        <a:xfrm>
          <a:off x="3181350" y="424624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0</xdr:colOff>
      <xdr:row>68</xdr:row>
      <xdr:rowOff>28575</xdr:rowOff>
    </xdr:to>
    <xdr:sp macro="" textlink="">
      <xdr:nvSpPr>
        <xdr:cNvPr id="64" name="Text Box 1"/>
        <xdr:cNvSpPr txBox="1">
          <a:spLocks noChangeArrowheads="1"/>
        </xdr:cNvSpPr>
      </xdr:nvSpPr>
      <xdr:spPr bwMode="auto">
        <a:xfrm>
          <a:off x="923925" y="42462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0</xdr:colOff>
      <xdr:row>68</xdr:row>
      <xdr:rowOff>28575</xdr:rowOff>
    </xdr:to>
    <xdr:sp macro="" textlink="">
      <xdr:nvSpPr>
        <xdr:cNvPr id="65" name="Text Box 9"/>
        <xdr:cNvSpPr txBox="1">
          <a:spLocks noChangeArrowheads="1"/>
        </xdr:cNvSpPr>
      </xdr:nvSpPr>
      <xdr:spPr bwMode="auto">
        <a:xfrm>
          <a:off x="923925" y="42462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0</xdr:colOff>
      <xdr:row>68</xdr:row>
      <xdr:rowOff>28575</xdr:rowOff>
    </xdr:to>
    <xdr:sp macro="" textlink="">
      <xdr:nvSpPr>
        <xdr:cNvPr id="66" name="Text Box 1"/>
        <xdr:cNvSpPr txBox="1">
          <a:spLocks noChangeArrowheads="1"/>
        </xdr:cNvSpPr>
      </xdr:nvSpPr>
      <xdr:spPr bwMode="auto">
        <a:xfrm>
          <a:off x="923925" y="42462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0</xdr:colOff>
      <xdr:row>68</xdr:row>
      <xdr:rowOff>28575</xdr:rowOff>
    </xdr:to>
    <xdr:sp macro="" textlink="">
      <xdr:nvSpPr>
        <xdr:cNvPr id="67" name="Text Box 9"/>
        <xdr:cNvSpPr txBox="1">
          <a:spLocks noChangeArrowheads="1"/>
        </xdr:cNvSpPr>
      </xdr:nvSpPr>
      <xdr:spPr bwMode="auto">
        <a:xfrm>
          <a:off x="923925" y="42462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0</xdr:colOff>
      <xdr:row>68</xdr:row>
      <xdr:rowOff>28575</xdr:rowOff>
    </xdr:to>
    <xdr:sp macro="" textlink="">
      <xdr:nvSpPr>
        <xdr:cNvPr id="68" name="Text Box 1"/>
        <xdr:cNvSpPr txBox="1">
          <a:spLocks noChangeArrowheads="1"/>
        </xdr:cNvSpPr>
      </xdr:nvSpPr>
      <xdr:spPr bwMode="auto">
        <a:xfrm>
          <a:off x="923925" y="42462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0</xdr:colOff>
      <xdr:row>68</xdr:row>
      <xdr:rowOff>28575</xdr:rowOff>
    </xdr:to>
    <xdr:sp macro="" textlink="">
      <xdr:nvSpPr>
        <xdr:cNvPr id="69" name="Text Box 9"/>
        <xdr:cNvSpPr txBox="1">
          <a:spLocks noChangeArrowheads="1"/>
        </xdr:cNvSpPr>
      </xdr:nvSpPr>
      <xdr:spPr bwMode="auto">
        <a:xfrm>
          <a:off x="923925" y="42462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0</xdr:colOff>
      <xdr:row>68</xdr:row>
      <xdr:rowOff>28575</xdr:rowOff>
    </xdr:to>
    <xdr:sp macro="" textlink="">
      <xdr:nvSpPr>
        <xdr:cNvPr id="70" name="Text Box 1"/>
        <xdr:cNvSpPr txBox="1">
          <a:spLocks noChangeArrowheads="1"/>
        </xdr:cNvSpPr>
      </xdr:nvSpPr>
      <xdr:spPr bwMode="auto">
        <a:xfrm>
          <a:off x="923925" y="42462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0</xdr:colOff>
      <xdr:row>68</xdr:row>
      <xdr:rowOff>28575</xdr:rowOff>
    </xdr:to>
    <xdr:sp macro="" textlink="">
      <xdr:nvSpPr>
        <xdr:cNvPr id="71" name="Text Box 9"/>
        <xdr:cNvSpPr txBox="1">
          <a:spLocks noChangeArrowheads="1"/>
        </xdr:cNvSpPr>
      </xdr:nvSpPr>
      <xdr:spPr bwMode="auto">
        <a:xfrm>
          <a:off x="923925" y="42462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66675</xdr:colOff>
      <xdr:row>68</xdr:row>
      <xdr:rowOff>28575</xdr:rowOff>
    </xdr:to>
    <xdr:sp macro="" textlink="">
      <xdr:nvSpPr>
        <xdr:cNvPr id="72" name="Text Box 1"/>
        <xdr:cNvSpPr txBox="1">
          <a:spLocks noChangeArrowheads="1"/>
        </xdr:cNvSpPr>
      </xdr:nvSpPr>
      <xdr:spPr bwMode="auto">
        <a:xfrm>
          <a:off x="3181350" y="424624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66675</xdr:colOff>
      <xdr:row>68</xdr:row>
      <xdr:rowOff>28575</xdr:rowOff>
    </xdr:to>
    <xdr:sp macro="" textlink="">
      <xdr:nvSpPr>
        <xdr:cNvPr id="73" name="Text Box 9"/>
        <xdr:cNvSpPr txBox="1">
          <a:spLocks noChangeArrowheads="1"/>
        </xdr:cNvSpPr>
      </xdr:nvSpPr>
      <xdr:spPr bwMode="auto">
        <a:xfrm>
          <a:off x="3181350" y="424624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0</xdr:colOff>
      <xdr:row>68</xdr:row>
      <xdr:rowOff>28575</xdr:rowOff>
    </xdr:to>
    <xdr:sp macro="" textlink="">
      <xdr:nvSpPr>
        <xdr:cNvPr id="74" name="Text Box 1"/>
        <xdr:cNvSpPr txBox="1">
          <a:spLocks noChangeArrowheads="1"/>
        </xdr:cNvSpPr>
      </xdr:nvSpPr>
      <xdr:spPr bwMode="auto">
        <a:xfrm>
          <a:off x="923925" y="42462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0</xdr:colOff>
      <xdr:row>68</xdr:row>
      <xdr:rowOff>28575</xdr:rowOff>
    </xdr:to>
    <xdr:sp macro="" textlink="">
      <xdr:nvSpPr>
        <xdr:cNvPr id="75" name="Text Box 9"/>
        <xdr:cNvSpPr txBox="1">
          <a:spLocks noChangeArrowheads="1"/>
        </xdr:cNvSpPr>
      </xdr:nvSpPr>
      <xdr:spPr bwMode="auto">
        <a:xfrm>
          <a:off x="923925" y="42462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0</xdr:colOff>
      <xdr:row>68</xdr:row>
      <xdr:rowOff>28575</xdr:rowOff>
    </xdr:to>
    <xdr:sp macro="" textlink="">
      <xdr:nvSpPr>
        <xdr:cNvPr id="76" name="Text Box 1"/>
        <xdr:cNvSpPr txBox="1">
          <a:spLocks noChangeArrowheads="1"/>
        </xdr:cNvSpPr>
      </xdr:nvSpPr>
      <xdr:spPr bwMode="auto">
        <a:xfrm>
          <a:off x="923925" y="42462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0</xdr:colOff>
      <xdr:row>68</xdr:row>
      <xdr:rowOff>28575</xdr:rowOff>
    </xdr:to>
    <xdr:sp macro="" textlink="">
      <xdr:nvSpPr>
        <xdr:cNvPr id="77" name="Text Box 9"/>
        <xdr:cNvSpPr txBox="1">
          <a:spLocks noChangeArrowheads="1"/>
        </xdr:cNvSpPr>
      </xdr:nvSpPr>
      <xdr:spPr bwMode="auto">
        <a:xfrm>
          <a:off x="923925" y="42462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0</xdr:colOff>
      <xdr:row>68</xdr:row>
      <xdr:rowOff>28575</xdr:rowOff>
    </xdr:to>
    <xdr:sp macro="" textlink="">
      <xdr:nvSpPr>
        <xdr:cNvPr id="78" name="Text Box 1"/>
        <xdr:cNvSpPr txBox="1">
          <a:spLocks noChangeArrowheads="1"/>
        </xdr:cNvSpPr>
      </xdr:nvSpPr>
      <xdr:spPr bwMode="auto">
        <a:xfrm>
          <a:off x="923925" y="42462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0</xdr:colOff>
      <xdr:row>68</xdr:row>
      <xdr:rowOff>28575</xdr:rowOff>
    </xdr:to>
    <xdr:sp macro="" textlink="">
      <xdr:nvSpPr>
        <xdr:cNvPr id="79" name="Text Box 9"/>
        <xdr:cNvSpPr txBox="1">
          <a:spLocks noChangeArrowheads="1"/>
        </xdr:cNvSpPr>
      </xdr:nvSpPr>
      <xdr:spPr bwMode="auto">
        <a:xfrm>
          <a:off x="933450" y="42462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628650</xdr:colOff>
      <xdr:row>68</xdr:row>
      <xdr:rowOff>0</xdr:rowOff>
    </xdr:from>
    <xdr:to>
      <xdr:col>1</xdr:col>
      <xdr:colOff>628650</xdr:colOff>
      <xdr:row>68</xdr:row>
      <xdr:rowOff>28575</xdr:rowOff>
    </xdr:to>
    <xdr:sp macro="" textlink="">
      <xdr:nvSpPr>
        <xdr:cNvPr id="80" name="Text Box 1"/>
        <xdr:cNvSpPr txBox="1">
          <a:spLocks noChangeArrowheads="1"/>
        </xdr:cNvSpPr>
      </xdr:nvSpPr>
      <xdr:spPr bwMode="auto">
        <a:xfrm>
          <a:off x="4371975" y="42462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628650</xdr:colOff>
      <xdr:row>68</xdr:row>
      <xdr:rowOff>0</xdr:rowOff>
    </xdr:from>
    <xdr:to>
      <xdr:col>1</xdr:col>
      <xdr:colOff>628650</xdr:colOff>
      <xdr:row>68</xdr:row>
      <xdr:rowOff>28575</xdr:rowOff>
    </xdr:to>
    <xdr:sp macro="" textlink="">
      <xdr:nvSpPr>
        <xdr:cNvPr id="81" name="Text Box 9"/>
        <xdr:cNvSpPr txBox="1">
          <a:spLocks noChangeArrowheads="1"/>
        </xdr:cNvSpPr>
      </xdr:nvSpPr>
      <xdr:spPr bwMode="auto">
        <a:xfrm>
          <a:off x="4371975" y="42462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628650</xdr:colOff>
      <xdr:row>68</xdr:row>
      <xdr:rowOff>0</xdr:rowOff>
    </xdr:from>
    <xdr:to>
      <xdr:col>1</xdr:col>
      <xdr:colOff>628650</xdr:colOff>
      <xdr:row>68</xdr:row>
      <xdr:rowOff>28575</xdr:rowOff>
    </xdr:to>
    <xdr:sp macro="" textlink="">
      <xdr:nvSpPr>
        <xdr:cNvPr id="82" name="Text Box 1"/>
        <xdr:cNvSpPr txBox="1">
          <a:spLocks noChangeArrowheads="1"/>
        </xdr:cNvSpPr>
      </xdr:nvSpPr>
      <xdr:spPr bwMode="auto">
        <a:xfrm>
          <a:off x="4371975" y="42462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628650</xdr:colOff>
      <xdr:row>68</xdr:row>
      <xdr:rowOff>0</xdr:rowOff>
    </xdr:from>
    <xdr:to>
      <xdr:col>1</xdr:col>
      <xdr:colOff>628650</xdr:colOff>
      <xdr:row>68</xdr:row>
      <xdr:rowOff>28575</xdr:rowOff>
    </xdr:to>
    <xdr:sp macro="" textlink="">
      <xdr:nvSpPr>
        <xdr:cNvPr id="83" name="Text Box 9"/>
        <xdr:cNvSpPr txBox="1">
          <a:spLocks noChangeArrowheads="1"/>
        </xdr:cNvSpPr>
      </xdr:nvSpPr>
      <xdr:spPr bwMode="auto">
        <a:xfrm>
          <a:off x="4371975" y="42462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628650</xdr:colOff>
      <xdr:row>68</xdr:row>
      <xdr:rowOff>0</xdr:rowOff>
    </xdr:from>
    <xdr:to>
      <xdr:col>1</xdr:col>
      <xdr:colOff>628650</xdr:colOff>
      <xdr:row>68</xdr:row>
      <xdr:rowOff>28575</xdr:rowOff>
    </xdr:to>
    <xdr:sp macro="" textlink="">
      <xdr:nvSpPr>
        <xdr:cNvPr id="84" name="Text Box 1"/>
        <xdr:cNvSpPr txBox="1">
          <a:spLocks noChangeArrowheads="1"/>
        </xdr:cNvSpPr>
      </xdr:nvSpPr>
      <xdr:spPr bwMode="auto">
        <a:xfrm>
          <a:off x="4371975" y="42462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628650</xdr:colOff>
      <xdr:row>68</xdr:row>
      <xdr:rowOff>0</xdr:rowOff>
    </xdr:from>
    <xdr:to>
      <xdr:col>1</xdr:col>
      <xdr:colOff>628650</xdr:colOff>
      <xdr:row>68</xdr:row>
      <xdr:rowOff>28575</xdr:rowOff>
    </xdr:to>
    <xdr:sp macro="" textlink="">
      <xdr:nvSpPr>
        <xdr:cNvPr id="85" name="Text Box 9"/>
        <xdr:cNvSpPr txBox="1">
          <a:spLocks noChangeArrowheads="1"/>
        </xdr:cNvSpPr>
      </xdr:nvSpPr>
      <xdr:spPr bwMode="auto">
        <a:xfrm>
          <a:off x="4371975" y="42462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628650</xdr:colOff>
      <xdr:row>68</xdr:row>
      <xdr:rowOff>0</xdr:rowOff>
    </xdr:from>
    <xdr:to>
      <xdr:col>1</xdr:col>
      <xdr:colOff>628650</xdr:colOff>
      <xdr:row>68</xdr:row>
      <xdr:rowOff>28575</xdr:rowOff>
    </xdr:to>
    <xdr:sp macro="" textlink="">
      <xdr:nvSpPr>
        <xdr:cNvPr id="86" name="Text Box 1"/>
        <xdr:cNvSpPr txBox="1">
          <a:spLocks noChangeArrowheads="1"/>
        </xdr:cNvSpPr>
      </xdr:nvSpPr>
      <xdr:spPr bwMode="auto">
        <a:xfrm>
          <a:off x="4371975" y="42462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628650</xdr:colOff>
      <xdr:row>68</xdr:row>
      <xdr:rowOff>0</xdr:rowOff>
    </xdr:from>
    <xdr:to>
      <xdr:col>1</xdr:col>
      <xdr:colOff>628650</xdr:colOff>
      <xdr:row>68</xdr:row>
      <xdr:rowOff>28575</xdr:rowOff>
    </xdr:to>
    <xdr:sp macro="" textlink="">
      <xdr:nvSpPr>
        <xdr:cNvPr id="87" name="Text Box 9"/>
        <xdr:cNvSpPr txBox="1">
          <a:spLocks noChangeArrowheads="1"/>
        </xdr:cNvSpPr>
      </xdr:nvSpPr>
      <xdr:spPr bwMode="auto">
        <a:xfrm>
          <a:off x="4371975" y="42462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628650</xdr:colOff>
      <xdr:row>68</xdr:row>
      <xdr:rowOff>0</xdr:rowOff>
    </xdr:from>
    <xdr:to>
      <xdr:col>1</xdr:col>
      <xdr:colOff>628650</xdr:colOff>
      <xdr:row>68</xdr:row>
      <xdr:rowOff>28575</xdr:rowOff>
    </xdr:to>
    <xdr:sp macro="" textlink="">
      <xdr:nvSpPr>
        <xdr:cNvPr id="88" name="Text Box 1"/>
        <xdr:cNvSpPr txBox="1">
          <a:spLocks noChangeArrowheads="1"/>
        </xdr:cNvSpPr>
      </xdr:nvSpPr>
      <xdr:spPr bwMode="auto">
        <a:xfrm>
          <a:off x="4371975" y="42462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628650</xdr:colOff>
      <xdr:row>68</xdr:row>
      <xdr:rowOff>0</xdr:rowOff>
    </xdr:from>
    <xdr:to>
      <xdr:col>1</xdr:col>
      <xdr:colOff>628650</xdr:colOff>
      <xdr:row>68</xdr:row>
      <xdr:rowOff>28575</xdr:rowOff>
    </xdr:to>
    <xdr:sp macro="" textlink="">
      <xdr:nvSpPr>
        <xdr:cNvPr id="89" name="Text Box 9"/>
        <xdr:cNvSpPr txBox="1">
          <a:spLocks noChangeArrowheads="1"/>
        </xdr:cNvSpPr>
      </xdr:nvSpPr>
      <xdr:spPr bwMode="auto">
        <a:xfrm>
          <a:off x="4371975" y="42462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628650</xdr:colOff>
      <xdr:row>68</xdr:row>
      <xdr:rowOff>0</xdr:rowOff>
    </xdr:from>
    <xdr:to>
      <xdr:col>1</xdr:col>
      <xdr:colOff>628650</xdr:colOff>
      <xdr:row>68</xdr:row>
      <xdr:rowOff>28575</xdr:rowOff>
    </xdr:to>
    <xdr:sp macro="" textlink="">
      <xdr:nvSpPr>
        <xdr:cNvPr id="90" name="Text Box 1"/>
        <xdr:cNvSpPr txBox="1">
          <a:spLocks noChangeArrowheads="1"/>
        </xdr:cNvSpPr>
      </xdr:nvSpPr>
      <xdr:spPr bwMode="auto">
        <a:xfrm>
          <a:off x="4371975" y="42462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628650</xdr:colOff>
      <xdr:row>68</xdr:row>
      <xdr:rowOff>0</xdr:rowOff>
    </xdr:from>
    <xdr:to>
      <xdr:col>1</xdr:col>
      <xdr:colOff>628650</xdr:colOff>
      <xdr:row>68</xdr:row>
      <xdr:rowOff>28575</xdr:rowOff>
    </xdr:to>
    <xdr:sp macro="" textlink="">
      <xdr:nvSpPr>
        <xdr:cNvPr id="91" name="Text Box 9"/>
        <xdr:cNvSpPr txBox="1">
          <a:spLocks noChangeArrowheads="1"/>
        </xdr:cNvSpPr>
      </xdr:nvSpPr>
      <xdr:spPr bwMode="auto">
        <a:xfrm>
          <a:off x="4371975" y="42462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628650</xdr:colOff>
      <xdr:row>68</xdr:row>
      <xdr:rowOff>0</xdr:rowOff>
    </xdr:from>
    <xdr:to>
      <xdr:col>1</xdr:col>
      <xdr:colOff>628650</xdr:colOff>
      <xdr:row>68</xdr:row>
      <xdr:rowOff>28575</xdr:rowOff>
    </xdr:to>
    <xdr:sp macro="" textlink="">
      <xdr:nvSpPr>
        <xdr:cNvPr id="92" name="Text Box 1"/>
        <xdr:cNvSpPr txBox="1">
          <a:spLocks noChangeArrowheads="1"/>
        </xdr:cNvSpPr>
      </xdr:nvSpPr>
      <xdr:spPr bwMode="auto">
        <a:xfrm>
          <a:off x="4371975" y="42462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628650</xdr:colOff>
      <xdr:row>68</xdr:row>
      <xdr:rowOff>0</xdr:rowOff>
    </xdr:from>
    <xdr:to>
      <xdr:col>1</xdr:col>
      <xdr:colOff>628650</xdr:colOff>
      <xdr:row>68</xdr:row>
      <xdr:rowOff>28575</xdr:rowOff>
    </xdr:to>
    <xdr:sp macro="" textlink="">
      <xdr:nvSpPr>
        <xdr:cNvPr id="93" name="Text Box 9"/>
        <xdr:cNvSpPr txBox="1">
          <a:spLocks noChangeArrowheads="1"/>
        </xdr:cNvSpPr>
      </xdr:nvSpPr>
      <xdr:spPr bwMode="auto">
        <a:xfrm>
          <a:off x="4371975" y="42462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628650</xdr:colOff>
      <xdr:row>68</xdr:row>
      <xdr:rowOff>0</xdr:rowOff>
    </xdr:from>
    <xdr:to>
      <xdr:col>1</xdr:col>
      <xdr:colOff>628650</xdr:colOff>
      <xdr:row>68</xdr:row>
      <xdr:rowOff>28575</xdr:rowOff>
    </xdr:to>
    <xdr:sp macro="" textlink="">
      <xdr:nvSpPr>
        <xdr:cNvPr id="94" name="Text Box 1"/>
        <xdr:cNvSpPr txBox="1">
          <a:spLocks noChangeArrowheads="1"/>
        </xdr:cNvSpPr>
      </xdr:nvSpPr>
      <xdr:spPr bwMode="auto">
        <a:xfrm>
          <a:off x="4371975" y="42462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638175</xdr:colOff>
      <xdr:row>68</xdr:row>
      <xdr:rowOff>0</xdr:rowOff>
    </xdr:from>
    <xdr:to>
      <xdr:col>1</xdr:col>
      <xdr:colOff>638175</xdr:colOff>
      <xdr:row>68</xdr:row>
      <xdr:rowOff>28575</xdr:rowOff>
    </xdr:to>
    <xdr:sp macro="" textlink="">
      <xdr:nvSpPr>
        <xdr:cNvPr id="95" name="Text Box 9"/>
        <xdr:cNvSpPr txBox="1">
          <a:spLocks noChangeArrowheads="1"/>
        </xdr:cNvSpPr>
      </xdr:nvSpPr>
      <xdr:spPr bwMode="auto">
        <a:xfrm>
          <a:off x="4381500" y="42462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0</xdr:colOff>
      <xdr:row>68</xdr:row>
      <xdr:rowOff>28575</xdr:rowOff>
    </xdr:to>
    <xdr:sp macro="" textlink="">
      <xdr:nvSpPr>
        <xdr:cNvPr id="96" name="Text Box 1"/>
        <xdr:cNvSpPr txBox="1">
          <a:spLocks noChangeArrowheads="1"/>
        </xdr:cNvSpPr>
      </xdr:nvSpPr>
      <xdr:spPr bwMode="auto">
        <a:xfrm>
          <a:off x="923925" y="42462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0</xdr:colOff>
      <xdr:row>68</xdr:row>
      <xdr:rowOff>28575</xdr:rowOff>
    </xdr:to>
    <xdr:sp macro="" textlink="">
      <xdr:nvSpPr>
        <xdr:cNvPr id="97" name="Text Box 9"/>
        <xdr:cNvSpPr txBox="1">
          <a:spLocks noChangeArrowheads="1"/>
        </xdr:cNvSpPr>
      </xdr:nvSpPr>
      <xdr:spPr bwMode="auto">
        <a:xfrm>
          <a:off x="923925" y="42462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66675</xdr:colOff>
      <xdr:row>68</xdr:row>
      <xdr:rowOff>28575</xdr:rowOff>
    </xdr:to>
    <xdr:sp macro="" textlink="">
      <xdr:nvSpPr>
        <xdr:cNvPr id="98" name="Text Box 1"/>
        <xdr:cNvSpPr txBox="1">
          <a:spLocks noChangeArrowheads="1"/>
        </xdr:cNvSpPr>
      </xdr:nvSpPr>
      <xdr:spPr bwMode="auto">
        <a:xfrm>
          <a:off x="3181350" y="424624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66675</xdr:colOff>
      <xdr:row>68</xdr:row>
      <xdr:rowOff>28575</xdr:rowOff>
    </xdr:to>
    <xdr:sp macro="" textlink="">
      <xdr:nvSpPr>
        <xdr:cNvPr id="99" name="Text Box 9"/>
        <xdr:cNvSpPr txBox="1">
          <a:spLocks noChangeArrowheads="1"/>
        </xdr:cNvSpPr>
      </xdr:nvSpPr>
      <xdr:spPr bwMode="auto">
        <a:xfrm>
          <a:off x="3181350" y="424624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0</xdr:colOff>
      <xdr:row>68</xdr:row>
      <xdr:rowOff>28575</xdr:rowOff>
    </xdr:to>
    <xdr:sp macro="" textlink="">
      <xdr:nvSpPr>
        <xdr:cNvPr id="100" name="Text Box 1"/>
        <xdr:cNvSpPr txBox="1">
          <a:spLocks noChangeArrowheads="1"/>
        </xdr:cNvSpPr>
      </xdr:nvSpPr>
      <xdr:spPr bwMode="auto">
        <a:xfrm>
          <a:off x="923925" y="42462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0</xdr:colOff>
      <xdr:row>68</xdr:row>
      <xdr:rowOff>28575</xdr:rowOff>
    </xdr:to>
    <xdr:sp macro="" textlink="">
      <xdr:nvSpPr>
        <xdr:cNvPr id="101" name="Text Box 9"/>
        <xdr:cNvSpPr txBox="1">
          <a:spLocks noChangeArrowheads="1"/>
        </xdr:cNvSpPr>
      </xdr:nvSpPr>
      <xdr:spPr bwMode="auto">
        <a:xfrm>
          <a:off x="923925" y="42462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0</xdr:colOff>
      <xdr:row>68</xdr:row>
      <xdr:rowOff>28575</xdr:rowOff>
    </xdr:to>
    <xdr:sp macro="" textlink="">
      <xdr:nvSpPr>
        <xdr:cNvPr id="102" name="Text Box 1"/>
        <xdr:cNvSpPr txBox="1">
          <a:spLocks noChangeArrowheads="1"/>
        </xdr:cNvSpPr>
      </xdr:nvSpPr>
      <xdr:spPr bwMode="auto">
        <a:xfrm>
          <a:off x="923925" y="42462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0</xdr:colOff>
      <xdr:row>68</xdr:row>
      <xdr:rowOff>28575</xdr:rowOff>
    </xdr:to>
    <xdr:sp macro="" textlink="">
      <xdr:nvSpPr>
        <xdr:cNvPr id="103" name="Text Box 9"/>
        <xdr:cNvSpPr txBox="1">
          <a:spLocks noChangeArrowheads="1"/>
        </xdr:cNvSpPr>
      </xdr:nvSpPr>
      <xdr:spPr bwMode="auto">
        <a:xfrm>
          <a:off x="923925" y="42462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0</xdr:colOff>
      <xdr:row>68</xdr:row>
      <xdr:rowOff>28575</xdr:rowOff>
    </xdr:to>
    <xdr:sp macro="" textlink="">
      <xdr:nvSpPr>
        <xdr:cNvPr id="104" name="Text Box 1"/>
        <xdr:cNvSpPr txBox="1">
          <a:spLocks noChangeArrowheads="1"/>
        </xdr:cNvSpPr>
      </xdr:nvSpPr>
      <xdr:spPr bwMode="auto">
        <a:xfrm>
          <a:off x="923925" y="42462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0</xdr:colOff>
      <xdr:row>68</xdr:row>
      <xdr:rowOff>28575</xdr:rowOff>
    </xdr:to>
    <xdr:sp macro="" textlink="">
      <xdr:nvSpPr>
        <xdr:cNvPr id="105" name="Text Box 9"/>
        <xdr:cNvSpPr txBox="1">
          <a:spLocks noChangeArrowheads="1"/>
        </xdr:cNvSpPr>
      </xdr:nvSpPr>
      <xdr:spPr bwMode="auto">
        <a:xfrm>
          <a:off x="923925" y="42462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0</xdr:colOff>
      <xdr:row>68</xdr:row>
      <xdr:rowOff>28575</xdr:rowOff>
    </xdr:to>
    <xdr:sp macro="" textlink="">
      <xdr:nvSpPr>
        <xdr:cNvPr id="106" name="Text Box 1"/>
        <xdr:cNvSpPr txBox="1">
          <a:spLocks noChangeArrowheads="1"/>
        </xdr:cNvSpPr>
      </xdr:nvSpPr>
      <xdr:spPr bwMode="auto">
        <a:xfrm>
          <a:off x="923925" y="42462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0</xdr:colOff>
      <xdr:row>68</xdr:row>
      <xdr:rowOff>28575</xdr:rowOff>
    </xdr:to>
    <xdr:sp macro="" textlink="">
      <xdr:nvSpPr>
        <xdr:cNvPr id="107" name="Text Box 9"/>
        <xdr:cNvSpPr txBox="1">
          <a:spLocks noChangeArrowheads="1"/>
        </xdr:cNvSpPr>
      </xdr:nvSpPr>
      <xdr:spPr bwMode="auto">
        <a:xfrm>
          <a:off x="923925" y="42462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66675</xdr:colOff>
      <xdr:row>68</xdr:row>
      <xdr:rowOff>28575</xdr:rowOff>
    </xdr:to>
    <xdr:sp macro="" textlink="">
      <xdr:nvSpPr>
        <xdr:cNvPr id="108" name="Text Box 1"/>
        <xdr:cNvSpPr txBox="1">
          <a:spLocks noChangeArrowheads="1"/>
        </xdr:cNvSpPr>
      </xdr:nvSpPr>
      <xdr:spPr bwMode="auto">
        <a:xfrm>
          <a:off x="3181350" y="424624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66675</xdr:colOff>
      <xdr:row>68</xdr:row>
      <xdr:rowOff>28575</xdr:rowOff>
    </xdr:to>
    <xdr:sp macro="" textlink="">
      <xdr:nvSpPr>
        <xdr:cNvPr id="109" name="Text Box 9"/>
        <xdr:cNvSpPr txBox="1">
          <a:spLocks noChangeArrowheads="1"/>
        </xdr:cNvSpPr>
      </xdr:nvSpPr>
      <xdr:spPr bwMode="auto">
        <a:xfrm>
          <a:off x="3181350" y="424624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0</xdr:colOff>
      <xdr:row>68</xdr:row>
      <xdr:rowOff>28575</xdr:rowOff>
    </xdr:to>
    <xdr:sp macro="" textlink="">
      <xdr:nvSpPr>
        <xdr:cNvPr id="110" name="Text Box 1"/>
        <xdr:cNvSpPr txBox="1">
          <a:spLocks noChangeArrowheads="1"/>
        </xdr:cNvSpPr>
      </xdr:nvSpPr>
      <xdr:spPr bwMode="auto">
        <a:xfrm>
          <a:off x="923925" y="42462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0</xdr:colOff>
      <xdr:row>68</xdr:row>
      <xdr:rowOff>28575</xdr:rowOff>
    </xdr:to>
    <xdr:sp macro="" textlink="">
      <xdr:nvSpPr>
        <xdr:cNvPr id="111" name="Text Box 9"/>
        <xdr:cNvSpPr txBox="1">
          <a:spLocks noChangeArrowheads="1"/>
        </xdr:cNvSpPr>
      </xdr:nvSpPr>
      <xdr:spPr bwMode="auto">
        <a:xfrm>
          <a:off x="923925" y="42462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0</xdr:colOff>
      <xdr:row>68</xdr:row>
      <xdr:rowOff>28575</xdr:rowOff>
    </xdr:to>
    <xdr:sp macro="" textlink="">
      <xdr:nvSpPr>
        <xdr:cNvPr id="112" name="Text Box 1"/>
        <xdr:cNvSpPr txBox="1">
          <a:spLocks noChangeArrowheads="1"/>
        </xdr:cNvSpPr>
      </xdr:nvSpPr>
      <xdr:spPr bwMode="auto">
        <a:xfrm>
          <a:off x="923925" y="42462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0</xdr:colOff>
      <xdr:row>68</xdr:row>
      <xdr:rowOff>28575</xdr:rowOff>
    </xdr:to>
    <xdr:sp macro="" textlink="">
      <xdr:nvSpPr>
        <xdr:cNvPr id="113" name="Text Box 9"/>
        <xdr:cNvSpPr txBox="1">
          <a:spLocks noChangeArrowheads="1"/>
        </xdr:cNvSpPr>
      </xdr:nvSpPr>
      <xdr:spPr bwMode="auto">
        <a:xfrm>
          <a:off x="923925" y="42462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0</xdr:colOff>
      <xdr:row>68</xdr:row>
      <xdr:rowOff>28575</xdr:rowOff>
    </xdr:to>
    <xdr:sp macro="" textlink="">
      <xdr:nvSpPr>
        <xdr:cNvPr id="114" name="Text Box 1"/>
        <xdr:cNvSpPr txBox="1">
          <a:spLocks noChangeArrowheads="1"/>
        </xdr:cNvSpPr>
      </xdr:nvSpPr>
      <xdr:spPr bwMode="auto">
        <a:xfrm>
          <a:off x="923925" y="42462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0</xdr:colOff>
      <xdr:row>68</xdr:row>
      <xdr:rowOff>28575</xdr:rowOff>
    </xdr:to>
    <xdr:sp macro="" textlink="">
      <xdr:nvSpPr>
        <xdr:cNvPr id="115" name="Text Box 9"/>
        <xdr:cNvSpPr txBox="1">
          <a:spLocks noChangeArrowheads="1"/>
        </xdr:cNvSpPr>
      </xdr:nvSpPr>
      <xdr:spPr bwMode="auto">
        <a:xfrm>
          <a:off x="923925" y="42462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95250</xdr:colOff>
      <xdr:row>68</xdr:row>
      <xdr:rowOff>28575</xdr:rowOff>
    </xdr:to>
    <xdr:sp macro="" textlink="">
      <xdr:nvSpPr>
        <xdr:cNvPr id="116" name="Text Box 89"/>
        <xdr:cNvSpPr txBox="1">
          <a:spLocks noChangeArrowheads="1"/>
        </xdr:cNvSpPr>
      </xdr:nvSpPr>
      <xdr:spPr bwMode="auto">
        <a:xfrm>
          <a:off x="1485900" y="42462450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95250</xdr:colOff>
      <xdr:row>68</xdr:row>
      <xdr:rowOff>28575</xdr:rowOff>
    </xdr:to>
    <xdr:sp macro="" textlink="">
      <xdr:nvSpPr>
        <xdr:cNvPr id="117" name="Text Box 90"/>
        <xdr:cNvSpPr txBox="1">
          <a:spLocks noChangeArrowheads="1"/>
        </xdr:cNvSpPr>
      </xdr:nvSpPr>
      <xdr:spPr bwMode="auto">
        <a:xfrm>
          <a:off x="1485900" y="42462450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66675</xdr:colOff>
      <xdr:row>68</xdr:row>
      <xdr:rowOff>28575</xdr:rowOff>
    </xdr:to>
    <xdr:sp macro="" textlink="">
      <xdr:nvSpPr>
        <xdr:cNvPr id="118" name="Text Box 1"/>
        <xdr:cNvSpPr txBox="1">
          <a:spLocks noChangeArrowheads="1"/>
        </xdr:cNvSpPr>
      </xdr:nvSpPr>
      <xdr:spPr bwMode="auto">
        <a:xfrm>
          <a:off x="609600" y="515588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66675</xdr:colOff>
      <xdr:row>68</xdr:row>
      <xdr:rowOff>28575</xdr:rowOff>
    </xdr:to>
    <xdr:sp macro="" textlink="">
      <xdr:nvSpPr>
        <xdr:cNvPr id="119" name="Text Box 9"/>
        <xdr:cNvSpPr txBox="1">
          <a:spLocks noChangeArrowheads="1"/>
        </xdr:cNvSpPr>
      </xdr:nvSpPr>
      <xdr:spPr bwMode="auto">
        <a:xfrm>
          <a:off x="609600" y="515588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66675</xdr:colOff>
      <xdr:row>68</xdr:row>
      <xdr:rowOff>28575</xdr:rowOff>
    </xdr:to>
    <xdr:sp macro="" textlink="">
      <xdr:nvSpPr>
        <xdr:cNvPr id="120" name="Text Box 1"/>
        <xdr:cNvSpPr txBox="1">
          <a:spLocks noChangeArrowheads="1"/>
        </xdr:cNvSpPr>
      </xdr:nvSpPr>
      <xdr:spPr bwMode="auto">
        <a:xfrm>
          <a:off x="609600" y="515588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66675</xdr:colOff>
      <xdr:row>68</xdr:row>
      <xdr:rowOff>28575</xdr:rowOff>
    </xdr:to>
    <xdr:sp macro="" textlink="">
      <xdr:nvSpPr>
        <xdr:cNvPr id="121" name="Text Box 9"/>
        <xdr:cNvSpPr txBox="1">
          <a:spLocks noChangeArrowheads="1"/>
        </xdr:cNvSpPr>
      </xdr:nvSpPr>
      <xdr:spPr bwMode="auto">
        <a:xfrm>
          <a:off x="609600" y="515588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66675</xdr:colOff>
      <xdr:row>68</xdr:row>
      <xdr:rowOff>28575</xdr:rowOff>
    </xdr:to>
    <xdr:sp macro="" textlink="">
      <xdr:nvSpPr>
        <xdr:cNvPr id="122" name="Text Box 69"/>
        <xdr:cNvSpPr txBox="1">
          <a:spLocks noChangeArrowheads="1"/>
        </xdr:cNvSpPr>
      </xdr:nvSpPr>
      <xdr:spPr bwMode="auto">
        <a:xfrm>
          <a:off x="609600" y="515588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66675</xdr:colOff>
      <xdr:row>68</xdr:row>
      <xdr:rowOff>28575</xdr:rowOff>
    </xdr:to>
    <xdr:sp macro="" textlink="">
      <xdr:nvSpPr>
        <xdr:cNvPr id="123" name="Text Box 70"/>
        <xdr:cNvSpPr txBox="1">
          <a:spLocks noChangeArrowheads="1"/>
        </xdr:cNvSpPr>
      </xdr:nvSpPr>
      <xdr:spPr bwMode="auto">
        <a:xfrm>
          <a:off x="609600" y="515588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66675</xdr:colOff>
      <xdr:row>68</xdr:row>
      <xdr:rowOff>28575</xdr:rowOff>
    </xdr:to>
    <xdr:sp macro="" textlink="">
      <xdr:nvSpPr>
        <xdr:cNvPr id="124" name="Text Box 1"/>
        <xdr:cNvSpPr txBox="1">
          <a:spLocks noChangeArrowheads="1"/>
        </xdr:cNvSpPr>
      </xdr:nvSpPr>
      <xdr:spPr bwMode="auto">
        <a:xfrm>
          <a:off x="609600" y="515588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66675</xdr:colOff>
      <xdr:row>68</xdr:row>
      <xdr:rowOff>28575</xdr:rowOff>
    </xdr:to>
    <xdr:sp macro="" textlink="">
      <xdr:nvSpPr>
        <xdr:cNvPr id="125" name="Text Box 9"/>
        <xdr:cNvSpPr txBox="1">
          <a:spLocks noChangeArrowheads="1"/>
        </xdr:cNvSpPr>
      </xdr:nvSpPr>
      <xdr:spPr bwMode="auto">
        <a:xfrm>
          <a:off x="609600" y="515588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66675</xdr:colOff>
      <xdr:row>68</xdr:row>
      <xdr:rowOff>28575</xdr:rowOff>
    </xdr:to>
    <xdr:sp macro="" textlink="">
      <xdr:nvSpPr>
        <xdr:cNvPr id="126" name="Text Box 1"/>
        <xdr:cNvSpPr txBox="1">
          <a:spLocks noChangeArrowheads="1"/>
        </xdr:cNvSpPr>
      </xdr:nvSpPr>
      <xdr:spPr bwMode="auto">
        <a:xfrm>
          <a:off x="609600" y="515588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66675</xdr:colOff>
      <xdr:row>68</xdr:row>
      <xdr:rowOff>28575</xdr:rowOff>
    </xdr:to>
    <xdr:sp macro="" textlink="">
      <xdr:nvSpPr>
        <xdr:cNvPr id="127" name="Text Box 9"/>
        <xdr:cNvSpPr txBox="1">
          <a:spLocks noChangeArrowheads="1"/>
        </xdr:cNvSpPr>
      </xdr:nvSpPr>
      <xdr:spPr bwMode="auto">
        <a:xfrm>
          <a:off x="609600" y="515588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66675</xdr:colOff>
      <xdr:row>68</xdr:row>
      <xdr:rowOff>28575</xdr:rowOff>
    </xdr:to>
    <xdr:sp macro="" textlink="">
      <xdr:nvSpPr>
        <xdr:cNvPr id="128" name="Text Box 1"/>
        <xdr:cNvSpPr txBox="1">
          <a:spLocks noChangeArrowheads="1"/>
        </xdr:cNvSpPr>
      </xdr:nvSpPr>
      <xdr:spPr bwMode="auto">
        <a:xfrm>
          <a:off x="609600" y="515588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66675</xdr:colOff>
      <xdr:row>68</xdr:row>
      <xdr:rowOff>28575</xdr:rowOff>
    </xdr:to>
    <xdr:sp macro="" textlink="">
      <xdr:nvSpPr>
        <xdr:cNvPr id="129" name="Text Box 9"/>
        <xdr:cNvSpPr txBox="1">
          <a:spLocks noChangeArrowheads="1"/>
        </xdr:cNvSpPr>
      </xdr:nvSpPr>
      <xdr:spPr bwMode="auto">
        <a:xfrm>
          <a:off x="609600" y="515588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66675</xdr:colOff>
      <xdr:row>68</xdr:row>
      <xdr:rowOff>28575</xdr:rowOff>
    </xdr:to>
    <xdr:sp macro="" textlink="">
      <xdr:nvSpPr>
        <xdr:cNvPr id="130" name="Text Box 1"/>
        <xdr:cNvSpPr txBox="1">
          <a:spLocks noChangeArrowheads="1"/>
        </xdr:cNvSpPr>
      </xdr:nvSpPr>
      <xdr:spPr bwMode="auto">
        <a:xfrm>
          <a:off x="609600" y="515588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66675</xdr:colOff>
      <xdr:row>68</xdr:row>
      <xdr:rowOff>28575</xdr:rowOff>
    </xdr:to>
    <xdr:sp macro="" textlink="">
      <xdr:nvSpPr>
        <xdr:cNvPr id="131" name="Text Box 9"/>
        <xdr:cNvSpPr txBox="1">
          <a:spLocks noChangeArrowheads="1"/>
        </xdr:cNvSpPr>
      </xdr:nvSpPr>
      <xdr:spPr bwMode="auto">
        <a:xfrm>
          <a:off x="609600" y="515588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66675</xdr:colOff>
      <xdr:row>68</xdr:row>
      <xdr:rowOff>28575</xdr:rowOff>
    </xdr:to>
    <xdr:sp macro="" textlink="">
      <xdr:nvSpPr>
        <xdr:cNvPr id="132" name="Text Box 1"/>
        <xdr:cNvSpPr txBox="1">
          <a:spLocks noChangeArrowheads="1"/>
        </xdr:cNvSpPr>
      </xdr:nvSpPr>
      <xdr:spPr bwMode="auto">
        <a:xfrm>
          <a:off x="609600" y="515588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66675</xdr:colOff>
      <xdr:row>68</xdr:row>
      <xdr:rowOff>28575</xdr:rowOff>
    </xdr:to>
    <xdr:sp macro="" textlink="">
      <xdr:nvSpPr>
        <xdr:cNvPr id="133" name="Text Box 9"/>
        <xdr:cNvSpPr txBox="1">
          <a:spLocks noChangeArrowheads="1"/>
        </xdr:cNvSpPr>
      </xdr:nvSpPr>
      <xdr:spPr bwMode="auto">
        <a:xfrm>
          <a:off x="609600" y="515588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66675</xdr:colOff>
      <xdr:row>68</xdr:row>
      <xdr:rowOff>28575</xdr:rowOff>
    </xdr:to>
    <xdr:sp macro="" textlink="">
      <xdr:nvSpPr>
        <xdr:cNvPr id="134" name="Text Box 1"/>
        <xdr:cNvSpPr txBox="1">
          <a:spLocks noChangeArrowheads="1"/>
        </xdr:cNvSpPr>
      </xdr:nvSpPr>
      <xdr:spPr bwMode="auto">
        <a:xfrm>
          <a:off x="609600" y="515588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66675</xdr:colOff>
      <xdr:row>68</xdr:row>
      <xdr:rowOff>28575</xdr:rowOff>
    </xdr:to>
    <xdr:sp macro="" textlink="">
      <xdr:nvSpPr>
        <xdr:cNvPr id="135" name="Text Box 9"/>
        <xdr:cNvSpPr txBox="1">
          <a:spLocks noChangeArrowheads="1"/>
        </xdr:cNvSpPr>
      </xdr:nvSpPr>
      <xdr:spPr bwMode="auto">
        <a:xfrm>
          <a:off x="609600" y="515588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95250</xdr:colOff>
      <xdr:row>68</xdr:row>
      <xdr:rowOff>28575</xdr:rowOff>
    </xdr:to>
    <xdr:sp macro="" textlink="">
      <xdr:nvSpPr>
        <xdr:cNvPr id="136" name="Text Box 89"/>
        <xdr:cNvSpPr txBox="1">
          <a:spLocks noChangeArrowheads="1"/>
        </xdr:cNvSpPr>
      </xdr:nvSpPr>
      <xdr:spPr bwMode="auto">
        <a:xfrm>
          <a:off x="609600" y="51558825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95250</xdr:colOff>
      <xdr:row>68</xdr:row>
      <xdr:rowOff>28575</xdr:rowOff>
    </xdr:to>
    <xdr:sp macro="" textlink="">
      <xdr:nvSpPr>
        <xdr:cNvPr id="137" name="Text Box 90"/>
        <xdr:cNvSpPr txBox="1">
          <a:spLocks noChangeArrowheads="1"/>
        </xdr:cNvSpPr>
      </xdr:nvSpPr>
      <xdr:spPr bwMode="auto">
        <a:xfrm>
          <a:off x="609600" y="51558825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81</xdr:row>
      <xdr:rowOff>0</xdr:rowOff>
    </xdr:from>
    <xdr:to>
      <xdr:col>1</xdr:col>
      <xdr:colOff>0</xdr:colOff>
      <xdr:row>81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23925" y="47139225"/>
          <a:ext cx="5429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0</xdr:colOff>
      <xdr:row>81</xdr:row>
      <xdr:rowOff>28575</xdr:rowOff>
    </xdr:to>
    <xdr:sp macro="" textlink="">
      <xdr:nvSpPr>
        <xdr:cNvPr id="3" name="Text Box 9"/>
        <xdr:cNvSpPr txBox="1">
          <a:spLocks noChangeArrowheads="1"/>
        </xdr:cNvSpPr>
      </xdr:nvSpPr>
      <xdr:spPr bwMode="auto">
        <a:xfrm>
          <a:off x="923925" y="47139225"/>
          <a:ext cx="5429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66675</xdr:colOff>
      <xdr:row>81</xdr:row>
      <xdr:rowOff>28575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3209925" y="47139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66675</xdr:colOff>
      <xdr:row>81</xdr:row>
      <xdr:rowOff>28575</xdr:rowOff>
    </xdr:to>
    <xdr:sp macro="" textlink="">
      <xdr:nvSpPr>
        <xdr:cNvPr id="5" name="Text Box 9"/>
        <xdr:cNvSpPr txBox="1">
          <a:spLocks noChangeArrowheads="1"/>
        </xdr:cNvSpPr>
      </xdr:nvSpPr>
      <xdr:spPr bwMode="auto">
        <a:xfrm>
          <a:off x="3209925" y="47139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0</xdr:colOff>
      <xdr:row>81</xdr:row>
      <xdr:rowOff>28575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923925" y="47139225"/>
          <a:ext cx="5429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0</xdr:colOff>
      <xdr:row>81</xdr:row>
      <xdr:rowOff>28575</xdr:rowOff>
    </xdr:to>
    <xdr:sp macro="" textlink="">
      <xdr:nvSpPr>
        <xdr:cNvPr id="7" name="Text Box 9"/>
        <xdr:cNvSpPr txBox="1">
          <a:spLocks noChangeArrowheads="1"/>
        </xdr:cNvSpPr>
      </xdr:nvSpPr>
      <xdr:spPr bwMode="auto">
        <a:xfrm>
          <a:off x="923925" y="47139225"/>
          <a:ext cx="5429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0</xdr:colOff>
      <xdr:row>81</xdr:row>
      <xdr:rowOff>28575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923925" y="47139225"/>
          <a:ext cx="5429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0</xdr:colOff>
      <xdr:row>81</xdr:row>
      <xdr:rowOff>28575</xdr:rowOff>
    </xdr:to>
    <xdr:sp macro="" textlink="">
      <xdr:nvSpPr>
        <xdr:cNvPr id="9" name="Text Box 9"/>
        <xdr:cNvSpPr txBox="1">
          <a:spLocks noChangeArrowheads="1"/>
        </xdr:cNvSpPr>
      </xdr:nvSpPr>
      <xdr:spPr bwMode="auto">
        <a:xfrm>
          <a:off x="923925" y="47139225"/>
          <a:ext cx="5429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0</xdr:colOff>
      <xdr:row>81</xdr:row>
      <xdr:rowOff>28575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923925" y="47139225"/>
          <a:ext cx="5429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0</xdr:colOff>
      <xdr:row>81</xdr:row>
      <xdr:rowOff>28575</xdr:rowOff>
    </xdr:to>
    <xdr:sp macro="" textlink="">
      <xdr:nvSpPr>
        <xdr:cNvPr id="11" name="Text Box 9"/>
        <xdr:cNvSpPr txBox="1">
          <a:spLocks noChangeArrowheads="1"/>
        </xdr:cNvSpPr>
      </xdr:nvSpPr>
      <xdr:spPr bwMode="auto">
        <a:xfrm>
          <a:off x="923925" y="47139225"/>
          <a:ext cx="5429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0</xdr:colOff>
      <xdr:row>81</xdr:row>
      <xdr:rowOff>28575</xdr:rowOff>
    </xdr:to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923925" y="47139225"/>
          <a:ext cx="5429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0</xdr:colOff>
      <xdr:row>81</xdr:row>
      <xdr:rowOff>28575</xdr:rowOff>
    </xdr:to>
    <xdr:sp macro="" textlink="">
      <xdr:nvSpPr>
        <xdr:cNvPr id="13" name="Text Box 9"/>
        <xdr:cNvSpPr txBox="1">
          <a:spLocks noChangeArrowheads="1"/>
        </xdr:cNvSpPr>
      </xdr:nvSpPr>
      <xdr:spPr bwMode="auto">
        <a:xfrm>
          <a:off x="923925" y="47139225"/>
          <a:ext cx="5429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66675</xdr:colOff>
      <xdr:row>81</xdr:row>
      <xdr:rowOff>28575</xdr:rowOff>
    </xdr:to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3209925" y="47139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66675</xdr:colOff>
      <xdr:row>81</xdr:row>
      <xdr:rowOff>28575</xdr:rowOff>
    </xdr:to>
    <xdr:sp macro="" textlink="">
      <xdr:nvSpPr>
        <xdr:cNvPr id="15" name="Text Box 9"/>
        <xdr:cNvSpPr txBox="1">
          <a:spLocks noChangeArrowheads="1"/>
        </xdr:cNvSpPr>
      </xdr:nvSpPr>
      <xdr:spPr bwMode="auto">
        <a:xfrm>
          <a:off x="3209925" y="47139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0</xdr:colOff>
      <xdr:row>81</xdr:row>
      <xdr:rowOff>28575</xdr:rowOff>
    </xdr:to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923925" y="47139225"/>
          <a:ext cx="5429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0</xdr:colOff>
      <xdr:row>81</xdr:row>
      <xdr:rowOff>28575</xdr:rowOff>
    </xdr:to>
    <xdr:sp macro="" textlink="">
      <xdr:nvSpPr>
        <xdr:cNvPr id="17" name="Text Box 9"/>
        <xdr:cNvSpPr txBox="1">
          <a:spLocks noChangeArrowheads="1"/>
        </xdr:cNvSpPr>
      </xdr:nvSpPr>
      <xdr:spPr bwMode="auto">
        <a:xfrm>
          <a:off x="923925" y="47139225"/>
          <a:ext cx="5429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0</xdr:colOff>
      <xdr:row>81</xdr:row>
      <xdr:rowOff>28575</xdr:rowOff>
    </xdr:to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923925" y="47139225"/>
          <a:ext cx="5429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0</xdr:colOff>
      <xdr:row>81</xdr:row>
      <xdr:rowOff>28575</xdr:rowOff>
    </xdr:to>
    <xdr:sp macro="" textlink="">
      <xdr:nvSpPr>
        <xdr:cNvPr id="19" name="Text Box 9"/>
        <xdr:cNvSpPr txBox="1">
          <a:spLocks noChangeArrowheads="1"/>
        </xdr:cNvSpPr>
      </xdr:nvSpPr>
      <xdr:spPr bwMode="auto">
        <a:xfrm>
          <a:off x="923925" y="47139225"/>
          <a:ext cx="5429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0</xdr:colOff>
      <xdr:row>81</xdr:row>
      <xdr:rowOff>28575</xdr:rowOff>
    </xdr:to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923925" y="47139225"/>
          <a:ext cx="5429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0</xdr:colOff>
      <xdr:row>81</xdr:row>
      <xdr:rowOff>28575</xdr:rowOff>
    </xdr:to>
    <xdr:sp macro="" textlink="">
      <xdr:nvSpPr>
        <xdr:cNvPr id="21" name="Text Box 9"/>
        <xdr:cNvSpPr txBox="1">
          <a:spLocks noChangeArrowheads="1"/>
        </xdr:cNvSpPr>
      </xdr:nvSpPr>
      <xdr:spPr bwMode="auto">
        <a:xfrm>
          <a:off x="923925" y="47139225"/>
          <a:ext cx="5429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66675</xdr:colOff>
      <xdr:row>81</xdr:row>
      <xdr:rowOff>28575</xdr:rowOff>
    </xdr:to>
    <xdr:sp macro="" textlink="">
      <xdr:nvSpPr>
        <xdr:cNvPr id="22" name="Text Box 69"/>
        <xdr:cNvSpPr txBox="1">
          <a:spLocks noChangeArrowheads="1"/>
        </xdr:cNvSpPr>
      </xdr:nvSpPr>
      <xdr:spPr bwMode="auto">
        <a:xfrm>
          <a:off x="1485900" y="47139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66675</xdr:colOff>
      <xdr:row>81</xdr:row>
      <xdr:rowOff>28575</xdr:rowOff>
    </xdr:to>
    <xdr:sp macro="" textlink="">
      <xdr:nvSpPr>
        <xdr:cNvPr id="23" name="Text Box 70"/>
        <xdr:cNvSpPr txBox="1">
          <a:spLocks noChangeArrowheads="1"/>
        </xdr:cNvSpPr>
      </xdr:nvSpPr>
      <xdr:spPr bwMode="auto">
        <a:xfrm>
          <a:off x="1485900" y="47139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0</xdr:colOff>
      <xdr:row>81</xdr:row>
      <xdr:rowOff>28575</xdr:rowOff>
    </xdr:to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923925" y="47139225"/>
          <a:ext cx="5429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0</xdr:colOff>
      <xdr:row>81</xdr:row>
      <xdr:rowOff>28575</xdr:rowOff>
    </xdr:to>
    <xdr:sp macro="" textlink="">
      <xdr:nvSpPr>
        <xdr:cNvPr id="25" name="Text Box 9"/>
        <xdr:cNvSpPr txBox="1">
          <a:spLocks noChangeArrowheads="1"/>
        </xdr:cNvSpPr>
      </xdr:nvSpPr>
      <xdr:spPr bwMode="auto">
        <a:xfrm>
          <a:off x="923925" y="47139225"/>
          <a:ext cx="5429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66675</xdr:colOff>
      <xdr:row>81</xdr:row>
      <xdr:rowOff>28575</xdr:rowOff>
    </xdr:to>
    <xdr:sp macro="" textlink="">
      <xdr:nvSpPr>
        <xdr:cNvPr id="26" name="Text Box 1"/>
        <xdr:cNvSpPr txBox="1">
          <a:spLocks noChangeArrowheads="1"/>
        </xdr:cNvSpPr>
      </xdr:nvSpPr>
      <xdr:spPr bwMode="auto">
        <a:xfrm>
          <a:off x="3209925" y="47139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66675</xdr:colOff>
      <xdr:row>81</xdr:row>
      <xdr:rowOff>28575</xdr:rowOff>
    </xdr:to>
    <xdr:sp macro="" textlink="">
      <xdr:nvSpPr>
        <xdr:cNvPr id="27" name="Text Box 9"/>
        <xdr:cNvSpPr txBox="1">
          <a:spLocks noChangeArrowheads="1"/>
        </xdr:cNvSpPr>
      </xdr:nvSpPr>
      <xdr:spPr bwMode="auto">
        <a:xfrm>
          <a:off x="3209925" y="47139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0</xdr:colOff>
      <xdr:row>81</xdr:row>
      <xdr:rowOff>28575</xdr:rowOff>
    </xdr:to>
    <xdr:sp macro="" textlink="">
      <xdr:nvSpPr>
        <xdr:cNvPr id="28" name="Text Box 1"/>
        <xdr:cNvSpPr txBox="1">
          <a:spLocks noChangeArrowheads="1"/>
        </xdr:cNvSpPr>
      </xdr:nvSpPr>
      <xdr:spPr bwMode="auto">
        <a:xfrm>
          <a:off x="923925" y="47139225"/>
          <a:ext cx="5429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0</xdr:colOff>
      <xdr:row>81</xdr:row>
      <xdr:rowOff>28575</xdr:rowOff>
    </xdr:to>
    <xdr:sp macro="" textlink="">
      <xdr:nvSpPr>
        <xdr:cNvPr id="29" name="Text Box 9"/>
        <xdr:cNvSpPr txBox="1">
          <a:spLocks noChangeArrowheads="1"/>
        </xdr:cNvSpPr>
      </xdr:nvSpPr>
      <xdr:spPr bwMode="auto">
        <a:xfrm>
          <a:off x="923925" y="47139225"/>
          <a:ext cx="5429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0</xdr:colOff>
      <xdr:row>81</xdr:row>
      <xdr:rowOff>28575</xdr:rowOff>
    </xdr:to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923925" y="47139225"/>
          <a:ext cx="5429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0</xdr:colOff>
      <xdr:row>81</xdr:row>
      <xdr:rowOff>28575</xdr:rowOff>
    </xdr:to>
    <xdr:sp macro="" textlink="">
      <xdr:nvSpPr>
        <xdr:cNvPr id="31" name="Text Box 9"/>
        <xdr:cNvSpPr txBox="1">
          <a:spLocks noChangeArrowheads="1"/>
        </xdr:cNvSpPr>
      </xdr:nvSpPr>
      <xdr:spPr bwMode="auto">
        <a:xfrm>
          <a:off x="923925" y="47139225"/>
          <a:ext cx="5429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0</xdr:colOff>
      <xdr:row>81</xdr:row>
      <xdr:rowOff>28575</xdr:rowOff>
    </xdr:to>
    <xdr:sp macro="" textlink="">
      <xdr:nvSpPr>
        <xdr:cNvPr id="32" name="Text Box 1"/>
        <xdr:cNvSpPr txBox="1">
          <a:spLocks noChangeArrowheads="1"/>
        </xdr:cNvSpPr>
      </xdr:nvSpPr>
      <xdr:spPr bwMode="auto">
        <a:xfrm>
          <a:off x="923925" y="47139225"/>
          <a:ext cx="5429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0</xdr:colOff>
      <xdr:row>81</xdr:row>
      <xdr:rowOff>28575</xdr:rowOff>
    </xdr:to>
    <xdr:sp macro="" textlink="">
      <xdr:nvSpPr>
        <xdr:cNvPr id="33" name="Text Box 9"/>
        <xdr:cNvSpPr txBox="1">
          <a:spLocks noChangeArrowheads="1"/>
        </xdr:cNvSpPr>
      </xdr:nvSpPr>
      <xdr:spPr bwMode="auto">
        <a:xfrm>
          <a:off x="923925" y="47139225"/>
          <a:ext cx="5429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0</xdr:colOff>
      <xdr:row>81</xdr:row>
      <xdr:rowOff>28575</xdr:rowOff>
    </xdr:to>
    <xdr:sp macro="" textlink="">
      <xdr:nvSpPr>
        <xdr:cNvPr id="34" name="Text Box 1"/>
        <xdr:cNvSpPr txBox="1">
          <a:spLocks noChangeArrowheads="1"/>
        </xdr:cNvSpPr>
      </xdr:nvSpPr>
      <xdr:spPr bwMode="auto">
        <a:xfrm>
          <a:off x="923925" y="47139225"/>
          <a:ext cx="5429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0</xdr:colOff>
      <xdr:row>81</xdr:row>
      <xdr:rowOff>28575</xdr:rowOff>
    </xdr:to>
    <xdr:sp macro="" textlink="">
      <xdr:nvSpPr>
        <xdr:cNvPr id="35" name="Text Box 9"/>
        <xdr:cNvSpPr txBox="1">
          <a:spLocks noChangeArrowheads="1"/>
        </xdr:cNvSpPr>
      </xdr:nvSpPr>
      <xdr:spPr bwMode="auto">
        <a:xfrm>
          <a:off x="923925" y="47139225"/>
          <a:ext cx="5429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66675</xdr:colOff>
      <xdr:row>81</xdr:row>
      <xdr:rowOff>28575</xdr:rowOff>
    </xdr:to>
    <xdr:sp macro="" textlink="">
      <xdr:nvSpPr>
        <xdr:cNvPr id="36" name="Text Box 1"/>
        <xdr:cNvSpPr txBox="1">
          <a:spLocks noChangeArrowheads="1"/>
        </xdr:cNvSpPr>
      </xdr:nvSpPr>
      <xdr:spPr bwMode="auto">
        <a:xfrm>
          <a:off x="3209925" y="47139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66675</xdr:colOff>
      <xdr:row>81</xdr:row>
      <xdr:rowOff>28575</xdr:rowOff>
    </xdr:to>
    <xdr:sp macro="" textlink="">
      <xdr:nvSpPr>
        <xdr:cNvPr id="37" name="Text Box 9"/>
        <xdr:cNvSpPr txBox="1">
          <a:spLocks noChangeArrowheads="1"/>
        </xdr:cNvSpPr>
      </xdr:nvSpPr>
      <xdr:spPr bwMode="auto">
        <a:xfrm>
          <a:off x="3209925" y="47139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0</xdr:colOff>
      <xdr:row>81</xdr:row>
      <xdr:rowOff>28575</xdr:rowOff>
    </xdr:to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923925" y="47139225"/>
          <a:ext cx="5429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0</xdr:colOff>
      <xdr:row>81</xdr:row>
      <xdr:rowOff>28575</xdr:rowOff>
    </xdr:to>
    <xdr:sp macro="" textlink="">
      <xdr:nvSpPr>
        <xdr:cNvPr id="39" name="Text Box 9"/>
        <xdr:cNvSpPr txBox="1">
          <a:spLocks noChangeArrowheads="1"/>
        </xdr:cNvSpPr>
      </xdr:nvSpPr>
      <xdr:spPr bwMode="auto">
        <a:xfrm>
          <a:off x="923925" y="47139225"/>
          <a:ext cx="5429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0</xdr:colOff>
      <xdr:row>81</xdr:row>
      <xdr:rowOff>28575</xdr:rowOff>
    </xdr:to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923925" y="47139225"/>
          <a:ext cx="5429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0</xdr:colOff>
      <xdr:row>81</xdr:row>
      <xdr:rowOff>28575</xdr:rowOff>
    </xdr:to>
    <xdr:sp macro="" textlink="">
      <xdr:nvSpPr>
        <xdr:cNvPr id="41" name="Text Box 9"/>
        <xdr:cNvSpPr txBox="1">
          <a:spLocks noChangeArrowheads="1"/>
        </xdr:cNvSpPr>
      </xdr:nvSpPr>
      <xdr:spPr bwMode="auto">
        <a:xfrm>
          <a:off x="923925" y="47139225"/>
          <a:ext cx="5429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0</xdr:colOff>
      <xdr:row>81</xdr:row>
      <xdr:rowOff>28575</xdr:rowOff>
    </xdr:to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923925" y="47139225"/>
          <a:ext cx="5429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0</xdr:colOff>
      <xdr:row>81</xdr:row>
      <xdr:rowOff>28575</xdr:rowOff>
    </xdr:to>
    <xdr:sp macro="" textlink="">
      <xdr:nvSpPr>
        <xdr:cNvPr id="43" name="Text Box 9"/>
        <xdr:cNvSpPr txBox="1">
          <a:spLocks noChangeArrowheads="1"/>
        </xdr:cNvSpPr>
      </xdr:nvSpPr>
      <xdr:spPr bwMode="auto">
        <a:xfrm>
          <a:off x="933450" y="47139225"/>
          <a:ext cx="5524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628650</xdr:colOff>
      <xdr:row>81</xdr:row>
      <xdr:rowOff>0</xdr:rowOff>
    </xdr:from>
    <xdr:to>
      <xdr:col>1</xdr:col>
      <xdr:colOff>628650</xdr:colOff>
      <xdr:row>81</xdr:row>
      <xdr:rowOff>28575</xdr:rowOff>
    </xdr:to>
    <xdr:sp macro="" textlink="">
      <xdr:nvSpPr>
        <xdr:cNvPr id="44" name="Text Box 1"/>
        <xdr:cNvSpPr txBox="1">
          <a:spLocks noChangeArrowheads="1"/>
        </xdr:cNvSpPr>
      </xdr:nvSpPr>
      <xdr:spPr bwMode="auto">
        <a:xfrm>
          <a:off x="4524375" y="47139225"/>
          <a:ext cx="390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628650</xdr:colOff>
      <xdr:row>81</xdr:row>
      <xdr:rowOff>0</xdr:rowOff>
    </xdr:from>
    <xdr:to>
      <xdr:col>1</xdr:col>
      <xdr:colOff>628650</xdr:colOff>
      <xdr:row>81</xdr:row>
      <xdr:rowOff>28575</xdr:rowOff>
    </xdr:to>
    <xdr:sp macro="" textlink="">
      <xdr:nvSpPr>
        <xdr:cNvPr id="45" name="Text Box 9"/>
        <xdr:cNvSpPr txBox="1">
          <a:spLocks noChangeArrowheads="1"/>
        </xdr:cNvSpPr>
      </xdr:nvSpPr>
      <xdr:spPr bwMode="auto">
        <a:xfrm>
          <a:off x="4524375" y="47139225"/>
          <a:ext cx="390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628650</xdr:colOff>
      <xdr:row>81</xdr:row>
      <xdr:rowOff>0</xdr:rowOff>
    </xdr:from>
    <xdr:to>
      <xdr:col>1</xdr:col>
      <xdr:colOff>628650</xdr:colOff>
      <xdr:row>81</xdr:row>
      <xdr:rowOff>28575</xdr:rowOff>
    </xdr:to>
    <xdr:sp macro="" textlink="">
      <xdr:nvSpPr>
        <xdr:cNvPr id="46" name="Text Box 1"/>
        <xdr:cNvSpPr txBox="1">
          <a:spLocks noChangeArrowheads="1"/>
        </xdr:cNvSpPr>
      </xdr:nvSpPr>
      <xdr:spPr bwMode="auto">
        <a:xfrm>
          <a:off x="4524375" y="47139225"/>
          <a:ext cx="390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628650</xdr:colOff>
      <xdr:row>81</xdr:row>
      <xdr:rowOff>0</xdr:rowOff>
    </xdr:from>
    <xdr:to>
      <xdr:col>1</xdr:col>
      <xdr:colOff>628650</xdr:colOff>
      <xdr:row>81</xdr:row>
      <xdr:rowOff>28575</xdr:rowOff>
    </xdr:to>
    <xdr:sp macro="" textlink="">
      <xdr:nvSpPr>
        <xdr:cNvPr id="47" name="Text Box 9"/>
        <xdr:cNvSpPr txBox="1">
          <a:spLocks noChangeArrowheads="1"/>
        </xdr:cNvSpPr>
      </xdr:nvSpPr>
      <xdr:spPr bwMode="auto">
        <a:xfrm>
          <a:off x="4524375" y="47139225"/>
          <a:ext cx="390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628650</xdr:colOff>
      <xdr:row>81</xdr:row>
      <xdr:rowOff>0</xdr:rowOff>
    </xdr:from>
    <xdr:to>
      <xdr:col>1</xdr:col>
      <xdr:colOff>628650</xdr:colOff>
      <xdr:row>81</xdr:row>
      <xdr:rowOff>28575</xdr:rowOff>
    </xdr:to>
    <xdr:sp macro="" textlink="">
      <xdr:nvSpPr>
        <xdr:cNvPr id="48" name="Text Box 1"/>
        <xdr:cNvSpPr txBox="1">
          <a:spLocks noChangeArrowheads="1"/>
        </xdr:cNvSpPr>
      </xdr:nvSpPr>
      <xdr:spPr bwMode="auto">
        <a:xfrm>
          <a:off x="4524375" y="47139225"/>
          <a:ext cx="390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628650</xdr:colOff>
      <xdr:row>81</xdr:row>
      <xdr:rowOff>0</xdr:rowOff>
    </xdr:from>
    <xdr:to>
      <xdr:col>1</xdr:col>
      <xdr:colOff>628650</xdr:colOff>
      <xdr:row>81</xdr:row>
      <xdr:rowOff>28575</xdr:rowOff>
    </xdr:to>
    <xdr:sp macro="" textlink="">
      <xdr:nvSpPr>
        <xdr:cNvPr id="49" name="Text Box 9"/>
        <xdr:cNvSpPr txBox="1">
          <a:spLocks noChangeArrowheads="1"/>
        </xdr:cNvSpPr>
      </xdr:nvSpPr>
      <xdr:spPr bwMode="auto">
        <a:xfrm>
          <a:off x="4524375" y="47139225"/>
          <a:ext cx="390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628650</xdr:colOff>
      <xdr:row>81</xdr:row>
      <xdr:rowOff>0</xdr:rowOff>
    </xdr:from>
    <xdr:to>
      <xdr:col>1</xdr:col>
      <xdr:colOff>628650</xdr:colOff>
      <xdr:row>81</xdr:row>
      <xdr:rowOff>28575</xdr:rowOff>
    </xdr:to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4524375" y="47139225"/>
          <a:ext cx="390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628650</xdr:colOff>
      <xdr:row>81</xdr:row>
      <xdr:rowOff>0</xdr:rowOff>
    </xdr:from>
    <xdr:to>
      <xdr:col>1</xdr:col>
      <xdr:colOff>628650</xdr:colOff>
      <xdr:row>81</xdr:row>
      <xdr:rowOff>28575</xdr:rowOff>
    </xdr:to>
    <xdr:sp macro="" textlink="">
      <xdr:nvSpPr>
        <xdr:cNvPr id="51" name="Text Box 9"/>
        <xdr:cNvSpPr txBox="1">
          <a:spLocks noChangeArrowheads="1"/>
        </xdr:cNvSpPr>
      </xdr:nvSpPr>
      <xdr:spPr bwMode="auto">
        <a:xfrm>
          <a:off x="4524375" y="47139225"/>
          <a:ext cx="390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628650</xdr:colOff>
      <xdr:row>81</xdr:row>
      <xdr:rowOff>0</xdr:rowOff>
    </xdr:from>
    <xdr:to>
      <xdr:col>1</xdr:col>
      <xdr:colOff>628650</xdr:colOff>
      <xdr:row>81</xdr:row>
      <xdr:rowOff>28575</xdr:rowOff>
    </xdr:to>
    <xdr:sp macro="" textlink="">
      <xdr:nvSpPr>
        <xdr:cNvPr id="52" name="Text Box 1"/>
        <xdr:cNvSpPr txBox="1">
          <a:spLocks noChangeArrowheads="1"/>
        </xdr:cNvSpPr>
      </xdr:nvSpPr>
      <xdr:spPr bwMode="auto">
        <a:xfrm>
          <a:off x="4524375" y="47139225"/>
          <a:ext cx="390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628650</xdr:colOff>
      <xdr:row>81</xdr:row>
      <xdr:rowOff>0</xdr:rowOff>
    </xdr:from>
    <xdr:to>
      <xdr:col>1</xdr:col>
      <xdr:colOff>628650</xdr:colOff>
      <xdr:row>81</xdr:row>
      <xdr:rowOff>28575</xdr:rowOff>
    </xdr:to>
    <xdr:sp macro="" textlink="">
      <xdr:nvSpPr>
        <xdr:cNvPr id="53" name="Text Box 9"/>
        <xdr:cNvSpPr txBox="1">
          <a:spLocks noChangeArrowheads="1"/>
        </xdr:cNvSpPr>
      </xdr:nvSpPr>
      <xdr:spPr bwMode="auto">
        <a:xfrm>
          <a:off x="4524375" y="47139225"/>
          <a:ext cx="390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628650</xdr:colOff>
      <xdr:row>81</xdr:row>
      <xdr:rowOff>0</xdr:rowOff>
    </xdr:from>
    <xdr:to>
      <xdr:col>1</xdr:col>
      <xdr:colOff>628650</xdr:colOff>
      <xdr:row>81</xdr:row>
      <xdr:rowOff>28575</xdr:rowOff>
    </xdr:to>
    <xdr:sp macro="" textlink="">
      <xdr:nvSpPr>
        <xdr:cNvPr id="54" name="Text Box 1"/>
        <xdr:cNvSpPr txBox="1">
          <a:spLocks noChangeArrowheads="1"/>
        </xdr:cNvSpPr>
      </xdr:nvSpPr>
      <xdr:spPr bwMode="auto">
        <a:xfrm>
          <a:off x="4524375" y="47139225"/>
          <a:ext cx="390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628650</xdr:colOff>
      <xdr:row>81</xdr:row>
      <xdr:rowOff>0</xdr:rowOff>
    </xdr:from>
    <xdr:to>
      <xdr:col>1</xdr:col>
      <xdr:colOff>628650</xdr:colOff>
      <xdr:row>81</xdr:row>
      <xdr:rowOff>28575</xdr:rowOff>
    </xdr:to>
    <xdr:sp macro="" textlink="">
      <xdr:nvSpPr>
        <xdr:cNvPr id="55" name="Text Box 9"/>
        <xdr:cNvSpPr txBox="1">
          <a:spLocks noChangeArrowheads="1"/>
        </xdr:cNvSpPr>
      </xdr:nvSpPr>
      <xdr:spPr bwMode="auto">
        <a:xfrm>
          <a:off x="4524375" y="47139225"/>
          <a:ext cx="390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628650</xdr:colOff>
      <xdr:row>81</xdr:row>
      <xdr:rowOff>0</xdr:rowOff>
    </xdr:from>
    <xdr:to>
      <xdr:col>1</xdr:col>
      <xdr:colOff>628650</xdr:colOff>
      <xdr:row>81</xdr:row>
      <xdr:rowOff>28575</xdr:rowOff>
    </xdr:to>
    <xdr:sp macro="" textlink="">
      <xdr:nvSpPr>
        <xdr:cNvPr id="56" name="Text Box 1"/>
        <xdr:cNvSpPr txBox="1">
          <a:spLocks noChangeArrowheads="1"/>
        </xdr:cNvSpPr>
      </xdr:nvSpPr>
      <xdr:spPr bwMode="auto">
        <a:xfrm>
          <a:off x="4524375" y="47139225"/>
          <a:ext cx="390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628650</xdr:colOff>
      <xdr:row>81</xdr:row>
      <xdr:rowOff>0</xdr:rowOff>
    </xdr:from>
    <xdr:to>
      <xdr:col>1</xdr:col>
      <xdr:colOff>628650</xdr:colOff>
      <xdr:row>81</xdr:row>
      <xdr:rowOff>28575</xdr:rowOff>
    </xdr:to>
    <xdr:sp macro="" textlink="">
      <xdr:nvSpPr>
        <xdr:cNvPr id="57" name="Text Box 9"/>
        <xdr:cNvSpPr txBox="1">
          <a:spLocks noChangeArrowheads="1"/>
        </xdr:cNvSpPr>
      </xdr:nvSpPr>
      <xdr:spPr bwMode="auto">
        <a:xfrm>
          <a:off x="4524375" y="47139225"/>
          <a:ext cx="390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628650</xdr:colOff>
      <xdr:row>81</xdr:row>
      <xdr:rowOff>0</xdr:rowOff>
    </xdr:from>
    <xdr:to>
      <xdr:col>1</xdr:col>
      <xdr:colOff>628650</xdr:colOff>
      <xdr:row>81</xdr:row>
      <xdr:rowOff>28575</xdr:rowOff>
    </xdr:to>
    <xdr:sp macro="" textlink="">
      <xdr:nvSpPr>
        <xdr:cNvPr id="58" name="Text Box 1"/>
        <xdr:cNvSpPr txBox="1">
          <a:spLocks noChangeArrowheads="1"/>
        </xdr:cNvSpPr>
      </xdr:nvSpPr>
      <xdr:spPr bwMode="auto">
        <a:xfrm>
          <a:off x="4524375" y="47139225"/>
          <a:ext cx="390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647700</xdr:colOff>
      <xdr:row>81</xdr:row>
      <xdr:rowOff>0</xdr:rowOff>
    </xdr:from>
    <xdr:to>
      <xdr:col>1</xdr:col>
      <xdr:colOff>647700</xdr:colOff>
      <xdr:row>81</xdr:row>
      <xdr:rowOff>28575</xdr:rowOff>
    </xdr:to>
    <xdr:sp macro="" textlink="">
      <xdr:nvSpPr>
        <xdr:cNvPr id="59" name="Text Box 9"/>
        <xdr:cNvSpPr txBox="1">
          <a:spLocks noChangeArrowheads="1"/>
        </xdr:cNvSpPr>
      </xdr:nvSpPr>
      <xdr:spPr bwMode="auto">
        <a:xfrm>
          <a:off x="4543425" y="47139225"/>
          <a:ext cx="390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0</xdr:colOff>
      <xdr:row>81</xdr:row>
      <xdr:rowOff>28575</xdr:rowOff>
    </xdr:to>
    <xdr:sp macro="" textlink="">
      <xdr:nvSpPr>
        <xdr:cNvPr id="60" name="Text Box 1"/>
        <xdr:cNvSpPr txBox="1">
          <a:spLocks noChangeArrowheads="1"/>
        </xdr:cNvSpPr>
      </xdr:nvSpPr>
      <xdr:spPr bwMode="auto">
        <a:xfrm>
          <a:off x="923925" y="47139225"/>
          <a:ext cx="5429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0</xdr:colOff>
      <xdr:row>81</xdr:row>
      <xdr:rowOff>28575</xdr:rowOff>
    </xdr:to>
    <xdr:sp macro="" textlink="">
      <xdr:nvSpPr>
        <xdr:cNvPr id="61" name="Text Box 9"/>
        <xdr:cNvSpPr txBox="1">
          <a:spLocks noChangeArrowheads="1"/>
        </xdr:cNvSpPr>
      </xdr:nvSpPr>
      <xdr:spPr bwMode="auto">
        <a:xfrm>
          <a:off x="923925" y="47139225"/>
          <a:ext cx="5429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66675</xdr:colOff>
      <xdr:row>81</xdr:row>
      <xdr:rowOff>28575</xdr:rowOff>
    </xdr:to>
    <xdr:sp macro="" textlink="">
      <xdr:nvSpPr>
        <xdr:cNvPr id="62" name="Text Box 1"/>
        <xdr:cNvSpPr txBox="1">
          <a:spLocks noChangeArrowheads="1"/>
        </xdr:cNvSpPr>
      </xdr:nvSpPr>
      <xdr:spPr bwMode="auto">
        <a:xfrm>
          <a:off x="3209925" y="47139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66675</xdr:colOff>
      <xdr:row>81</xdr:row>
      <xdr:rowOff>28575</xdr:rowOff>
    </xdr:to>
    <xdr:sp macro="" textlink="">
      <xdr:nvSpPr>
        <xdr:cNvPr id="63" name="Text Box 9"/>
        <xdr:cNvSpPr txBox="1">
          <a:spLocks noChangeArrowheads="1"/>
        </xdr:cNvSpPr>
      </xdr:nvSpPr>
      <xdr:spPr bwMode="auto">
        <a:xfrm>
          <a:off x="3209925" y="47139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0</xdr:colOff>
      <xdr:row>81</xdr:row>
      <xdr:rowOff>28575</xdr:rowOff>
    </xdr:to>
    <xdr:sp macro="" textlink="">
      <xdr:nvSpPr>
        <xdr:cNvPr id="64" name="Text Box 1"/>
        <xdr:cNvSpPr txBox="1">
          <a:spLocks noChangeArrowheads="1"/>
        </xdr:cNvSpPr>
      </xdr:nvSpPr>
      <xdr:spPr bwMode="auto">
        <a:xfrm>
          <a:off x="923925" y="47139225"/>
          <a:ext cx="5429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0</xdr:colOff>
      <xdr:row>81</xdr:row>
      <xdr:rowOff>28575</xdr:rowOff>
    </xdr:to>
    <xdr:sp macro="" textlink="">
      <xdr:nvSpPr>
        <xdr:cNvPr id="65" name="Text Box 9"/>
        <xdr:cNvSpPr txBox="1">
          <a:spLocks noChangeArrowheads="1"/>
        </xdr:cNvSpPr>
      </xdr:nvSpPr>
      <xdr:spPr bwMode="auto">
        <a:xfrm>
          <a:off x="923925" y="47139225"/>
          <a:ext cx="5429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0</xdr:colOff>
      <xdr:row>81</xdr:row>
      <xdr:rowOff>28575</xdr:rowOff>
    </xdr:to>
    <xdr:sp macro="" textlink="">
      <xdr:nvSpPr>
        <xdr:cNvPr id="66" name="Text Box 1"/>
        <xdr:cNvSpPr txBox="1">
          <a:spLocks noChangeArrowheads="1"/>
        </xdr:cNvSpPr>
      </xdr:nvSpPr>
      <xdr:spPr bwMode="auto">
        <a:xfrm>
          <a:off x="923925" y="47139225"/>
          <a:ext cx="5429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0</xdr:colOff>
      <xdr:row>81</xdr:row>
      <xdr:rowOff>28575</xdr:rowOff>
    </xdr:to>
    <xdr:sp macro="" textlink="">
      <xdr:nvSpPr>
        <xdr:cNvPr id="67" name="Text Box 9"/>
        <xdr:cNvSpPr txBox="1">
          <a:spLocks noChangeArrowheads="1"/>
        </xdr:cNvSpPr>
      </xdr:nvSpPr>
      <xdr:spPr bwMode="auto">
        <a:xfrm>
          <a:off x="923925" y="47139225"/>
          <a:ext cx="5429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0</xdr:colOff>
      <xdr:row>81</xdr:row>
      <xdr:rowOff>28575</xdr:rowOff>
    </xdr:to>
    <xdr:sp macro="" textlink="">
      <xdr:nvSpPr>
        <xdr:cNvPr id="68" name="Text Box 1"/>
        <xdr:cNvSpPr txBox="1">
          <a:spLocks noChangeArrowheads="1"/>
        </xdr:cNvSpPr>
      </xdr:nvSpPr>
      <xdr:spPr bwMode="auto">
        <a:xfrm>
          <a:off x="923925" y="47139225"/>
          <a:ext cx="5429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0</xdr:colOff>
      <xdr:row>81</xdr:row>
      <xdr:rowOff>28575</xdr:rowOff>
    </xdr:to>
    <xdr:sp macro="" textlink="">
      <xdr:nvSpPr>
        <xdr:cNvPr id="69" name="Text Box 9"/>
        <xdr:cNvSpPr txBox="1">
          <a:spLocks noChangeArrowheads="1"/>
        </xdr:cNvSpPr>
      </xdr:nvSpPr>
      <xdr:spPr bwMode="auto">
        <a:xfrm>
          <a:off x="923925" y="47139225"/>
          <a:ext cx="5429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0</xdr:colOff>
      <xdr:row>81</xdr:row>
      <xdr:rowOff>28575</xdr:rowOff>
    </xdr:to>
    <xdr:sp macro="" textlink="">
      <xdr:nvSpPr>
        <xdr:cNvPr id="70" name="Text Box 1"/>
        <xdr:cNvSpPr txBox="1">
          <a:spLocks noChangeArrowheads="1"/>
        </xdr:cNvSpPr>
      </xdr:nvSpPr>
      <xdr:spPr bwMode="auto">
        <a:xfrm>
          <a:off x="923925" y="47139225"/>
          <a:ext cx="5429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0</xdr:colOff>
      <xdr:row>81</xdr:row>
      <xdr:rowOff>28575</xdr:rowOff>
    </xdr:to>
    <xdr:sp macro="" textlink="">
      <xdr:nvSpPr>
        <xdr:cNvPr id="71" name="Text Box 9"/>
        <xdr:cNvSpPr txBox="1">
          <a:spLocks noChangeArrowheads="1"/>
        </xdr:cNvSpPr>
      </xdr:nvSpPr>
      <xdr:spPr bwMode="auto">
        <a:xfrm>
          <a:off x="923925" y="47139225"/>
          <a:ext cx="5429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66675</xdr:colOff>
      <xdr:row>81</xdr:row>
      <xdr:rowOff>28575</xdr:rowOff>
    </xdr:to>
    <xdr:sp macro="" textlink="">
      <xdr:nvSpPr>
        <xdr:cNvPr id="72" name="Text Box 1"/>
        <xdr:cNvSpPr txBox="1">
          <a:spLocks noChangeArrowheads="1"/>
        </xdr:cNvSpPr>
      </xdr:nvSpPr>
      <xdr:spPr bwMode="auto">
        <a:xfrm>
          <a:off x="3209925" y="47139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66675</xdr:colOff>
      <xdr:row>81</xdr:row>
      <xdr:rowOff>28575</xdr:rowOff>
    </xdr:to>
    <xdr:sp macro="" textlink="">
      <xdr:nvSpPr>
        <xdr:cNvPr id="73" name="Text Box 9"/>
        <xdr:cNvSpPr txBox="1">
          <a:spLocks noChangeArrowheads="1"/>
        </xdr:cNvSpPr>
      </xdr:nvSpPr>
      <xdr:spPr bwMode="auto">
        <a:xfrm>
          <a:off x="3209925" y="47139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0</xdr:colOff>
      <xdr:row>81</xdr:row>
      <xdr:rowOff>28575</xdr:rowOff>
    </xdr:to>
    <xdr:sp macro="" textlink="">
      <xdr:nvSpPr>
        <xdr:cNvPr id="74" name="Text Box 1"/>
        <xdr:cNvSpPr txBox="1">
          <a:spLocks noChangeArrowheads="1"/>
        </xdr:cNvSpPr>
      </xdr:nvSpPr>
      <xdr:spPr bwMode="auto">
        <a:xfrm>
          <a:off x="923925" y="47139225"/>
          <a:ext cx="5429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0</xdr:colOff>
      <xdr:row>81</xdr:row>
      <xdr:rowOff>28575</xdr:rowOff>
    </xdr:to>
    <xdr:sp macro="" textlink="">
      <xdr:nvSpPr>
        <xdr:cNvPr id="75" name="Text Box 9"/>
        <xdr:cNvSpPr txBox="1">
          <a:spLocks noChangeArrowheads="1"/>
        </xdr:cNvSpPr>
      </xdr:nvSpPr>
      <xdr:spPr bwMode="auto">
        <a:xfrm>
          <a:off x="923925" y="47139225"/>
          <a:ext cx="5429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0</xdr:colOff>
      <xdr:row>81</xdr:row>
      <xdr:rowOff>28575</xdr:rowOff>
    </xdr:to>
    <xdr:sp macro="" textlink="">
      <xdr:nvSpPr>
        <xdr:cNvPr id="76" name="Text Box 1"/>
        <xdr:cNvSpPr txBox="1">
          <a:spLocks noChangeArrowheads="1"/>
        </xdr:cNvSpPr>
      </xdr:nvSpPr>
      <xdr:spPr bwMode="auto">
        <a:xfrm>
          <a:off x="923925" y="47139225"/>
          <a:ext cx="5429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0</xdr:colOff>
      <xdr:row>81</xdr:row>
      <xdr:rowOff>28575</xdr:rowOff>
    </xdr:to>
    <xdr:sp macro="" textlink="">
      <xdr:nvSpPr>
        <xdr:cNvPr id="77" name="Text Box 9"/>
        <xdr:cNvSpPr txBox="1">
          <a:spLocks noChangeArrowheads="1"/>
        </xdr:cNvSpPr>
      </xdr:nvSpPr>
      <xdr:spPr bwMode="auto">
        <a:xfrm>
          <a:off x="923925" y="47139225"/>
          <a:ext cx="5429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0</xdr:colOff>
      <xdr:row>81</xdr:row>
      <xdr:rowOff>28575</xdr:rowOff>
    </xdr:to>
    <xdr:sp macro="" textlink="">
      <xdr:nvSpPr>
        <xdr:cNvPr id="78" name="Text Box 1"/>
        <xdr:cNvSpPr txBox="1">
          <a:spLocks noChangeArrowheads="1"/>
        </xdr:cNvSpPr>
      </xdr:nvSpPr>
      <xdr:spPr bwMode="auto">
        <a:xfrm>
          <a:off x="923925" y="47139225"/>
          <a:ext cx="5429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0</xdr:colOff>
      <xdr:row>81</xdr:row>
      <xdr:rowOff>28575</xdr:rowOff>
    </xdr:to>
    <xdr:sp macro="" textlink="">
      <xdr:nvSpPr>
        <xdr:cNvPr id="79" name="Text Box 9"/>
        <xdr:cNvSpPr txBox="1">
          <a:spLocks noChangeArrowheads="1"/>
        </xdr:cNvSpPr>
      </xdr:nvSpPr>
      <xdr:spPr bwMode="auto">
        <a:xfrm>
          <a:off x="933450" y="47139225"/>
          <a:ext cx="5524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628650</xdr:colOff>
      <xdr:row>81</xdr:row>
      <xdr:rowOff>0</xdr:rowOff>
    </xdr:from>
    <xdr:to>
      <xdr:col>1</xdr:col>
      <xdr:colOff>628650</xdr:colOff>
      <xdr:row>81</xdr:row>
      <xdr:rowOff>28575</xdr:rowOff>
    </xdr:to>
    <xdr:sp macro="" textlink="">
      <xdr:nvSpPr>
        <xdr:cNvPr id="80" name="Text Box 1"/>
        <xdr:cNvSpPr txBox="1">
          <a:spLocks noChangeArrowheads="1"/>
        </xdr:cNvSpPr>
      </xdr:nvSpPr>
      <xdr:spPr bwMode="auto">
        <a:xfrm>
          <a:off x="4524375" y="47139225"/>
          <a:ext cx="390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628650</xdr:colOff>
      <xdr:row>81</xdr:row>
      <xdr:rowOff>0</xdr:rowOff>
    </xdr:from>
    <xdr:to>
      <xdr:col>1</xdr:col>
      <xdr:colOff>628650</xdr:colOff>
      <xdr:row>81</xdr:row>
      <xdr:rowOff>28575</xdr:rowOff>
    </xdr:to>
    <xdr:sp macro="" textlink="">
      <xdr:nvSpPr>
        <xdr:cNvPr id="81" name="Text Box 9"/>
        <xdr:cNvSpPr txBox="1">
          <a:spLocks noChangeArrowheads="1"/>
        </xdr:cNvSpPr>
      </xdr:nvSpPr>
      <xdr:spPr bwMode="auto">
        <a:xfrm>
          <a:off x="4524375" y="47139225"/>
          <a:ext cx="390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628650</xdr:colOff>
      <xdr:row>81</xdr:row>
      <xdr:rowOff>0</xdr:rowOff>
    </xdr:from>
    <xdr:to>
      <xdr:col>1</xdr:col>
      <xdr:colOff>628650</xdr:colOff>
      <xdr:row>81</xdr:row>
      <xdr:rowOff>28575</xdr:rowOff>
    </xdr:to>
    <xdr:sp macro="" textlink="">
      <xdr:nvSpPr>
        <xdr:cNvPr id="82" name="Text Box 1"/>
        <xdr:cNvSpPr txBox="1">
          <a:spLocks noChangeArrowheads="1"/>
        </xdr:cNvSpPr>
      </xdr:nvSpPr>
      <xdr:spPr bwMode="auto">
        <a:xfrm>
          <a:off x="4524375" y="47139225"/>
          <a:ext cx="390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628650</xdr:colOff>
      <xdr:row>81</xdr:row>
      <xdr:rowOff>0</xdr:rowOff>
    </xdr:from>
    <xdr:to>
      <xdr:col>1</xdr:col>
      <xdr:colOff>628650</xdr:colOff>
      <xdr:row>81</xdr:row>
      <xdr:rowOff>28575</xdr:rowOff>
    </xdr:to>
    <xdr:sp macro="" textlink="">
      <xdr:nvSpPr>
        <xdr:cNvPr id="83" name="Text Box 9"/>
        <xdr:cNvSpPr txBox="1">
          <a:spLocks noChangeArrowheads="1"/>
        </xdr:cNvSpPr>
      </xdr:nvSpPr>
      <xdr:spPr bwMode="auto">
        <a:xfrm>
          <a:off x="4524375" y="47139225"/>
          <a:ext cx="390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628650</xdr:colOff>
      <xdr:row>81</xdr:row>
      <xdr:rowOff>0</xdr:rowOff>
    </xdr:from>
    <xdr:to>
      <xdr:col>1</xdr:col>
      <xdr:colOff>628650</xdr:colOff>
      <xdr:row>81</xdr:row>
      <xdr:rowOff>28575</xdr:rowOff>
    </xdr:to>
    <xdr:sp macro="" textlink="">
      <xdr:nvSpPr>
        <xdr:cNvPr id="84" name="Text Box 1"/>
        <xdr:cNvSpPr txBox="1">
          <a:spLocks noChangeArrowheads="1"/>
        </xdr:cNvSpPr>
      </xdr:nvSpPr>
      <xdr:spPr bwMode="auto">
        <a:xfrm>
          <a:off x="4524375" y="47139225"/>
          <a:ext cx="390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628650</xdr:colOff>
      <xdr:row>81</xdr:row>
      <xdr:rowOff>0</xdr:rowOff>
    </xdr:from>
    <xdr:to>
      <xdr:col>1</xdr:col>
      <xdr:colOff>628650</xdr:colOff>
      <xdr:row>81</xdr:row>
      <xdr:rowOff>28575</xdr:rowOff>
    </xdr:to>
    <xdr:sp macro="" textlink="">
      <xdr:nvSpPr>
        <xdr:cNvPr id="85" name="Text Box 9"/>
        <xdr:cNvSpPr txBox="1">
          <a:spLocks noChangeArrowheads="1"/>
        </xdr:cNvSpPr>
      </xdr:nvSpPr>
      <xdr:spPr bwMode="auto">
        <a:xfrm>
          <a:off x="4524375" y="47139225"/>
          <a:ext cx="390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628650</xdr:colOff>
      <xdr:row>81</xdr:row>
      <xdr:rowOff>0</xdr:rowOff>
    </xdr:from>
    <xdr:to>
      <xdr:col>1</xdr:col>
      <xdr:colOff>628650</xdr:colOff>
      <xdr:row>81</xdr:row>
      <xdr:rowOff>28575</xdr:rowOff>
    </xdr:to>
    <xdr:sp macro="" textlink="">
      <xdr:nvSpPr>
        <xdr:cNvPr id="86" name="Text Box 1"/>
        <xdr:cNvSpPr txBox="1">
          <a:spLocks noChangeArrowheads="1"/>
        </xdr:cNvSpPr>
      </xdr:nvSpPr>
      <xdr:spPr bwMode="auto">
        <a:xfrm>
          <a:off x="4524375" y="47139225"/>
          <a:ext cx="390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628650</xdr:colOff>
      <xdr:row>81</xdr:row>
      <xdr:rowOff>0</xdr:rowOff>
    </xdr:from>
    <xdr:to>
      <xdr:col>1</xdr:col>
      <xdr:colOff>628650</xdr:colOff>
      <xdr:row>81</xdr:row>
      <xdr:rowOff>28575</xdr:rowOff>
    </xdr:to>
    <xdr:sp macro="" textlink="">
      <xdr:nvSpPr>
        <xdr:cNvPr id="87" name="Text Box 9"/>
        <xdr:cNvSpPr txBox="1">
          <a:spLocks noChangeArrowheads="1"/>
        </xdr:cNvSpPr>
      </xdr:nvSpPr>
      <xdr:spPr bwMode="auto">
        <a:xfrm>
          <a:off x="4524375" y="47139225"/>
          <a:ext cx="390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628650</xdr:colOff>
      <xdr:row>81</xdr:row>
      <xdr:rowOff>0</xdr:rowOff>
    </xdr:from>
    <xdr:to>
      <xdr:col>1</xdr:col>
      <xdr:colOff>628650</xdr:colOff>
      <xdr:row>81</xdr:row>
      <xdr:rowOff>28575</xdr:rowOff>
    </xdr:to>
    <xdr:sp macro="" textlink="">
      <xdr:nvSpPr>
        <xdr:cNvPr id="88" name="Text Box 1"/>
        <xdr:cNvSpPr txBox="1">
          <a:spLocks noChangeArrowheads="1"/>
        </xdr:cNvSpPr>
      </xdr:nvSpPr>
      <xdr:spPr bwMode="auto">
        <a:xfrm>
          <a:off x="4524375" y="47139225"/>
          <a:ext cx="390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628650</xdr:colOff>
      <xdr:row>81</xdr:row>
      <xdr:rowOff>0</xdr:rowOff>
    </xdr:from>
    <xdr:to>
      <xdr:col>1</xdr:col>
      <xdr:colOff>628650</xdr:colOff>
      <xdr:row>81</xdr:row>
      <xdr:rowOff>28575</xdr:rowOff>
    </xdr:to>
    <xdr:sp macro="" textlink="">
      <xdr:nvSpPr>
        <xdr:cNvPr id="89" name="Text Box 9"/>
        <xdr:cNvSpPr txBox="1">
          <a:spLocks noChangeArrowheads="1"/>
        </xdr:cNvSpPr>
      </xdr:nvSpPr>
      <xdr:spPr bwMode="auto">
        <a:xfrm>
          <a:off x="4524375" y="47139225"/>
          <a:ext cx="390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628650</xdr:colOff>
      <xdr:row>81</xdr:row>
      <xdr:rowOff>0</xdr:rowOff>
    </xdr:from>
    <xdr:to>
      <xdr:col>1</xdr:col>
      <xdr:colOff>628650</xdr:colOff>
      <xdr:row>81</xdr:row>
      <xdr:rowOff>28575</xdr:rowOff>
    </xdr:to>
    <xdr:sp macro="" textlink="">
      <xdr:nvSpPr>
        <xdr:cNvPr id="90" name="Text Box 1"/>
        <xdr:cNvSpPr txBox="1">
          <a:spLocks noChangeArrowheads="1"/>
        </xdr:cNvSpPr>
      </xdr:nvSpPr>
      <xdr:spPr bwMode="auto">
        <a:xfrm>
          <a:off x="4524375" y="47139225"/>
          <a:ext cx="390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628650</xdr:colOff>
      <xdr:row>81</xdr:row>
      <xdr:rowOff>0</xdr:rowOff>
    </xdr:from>
    <xdr:to>
      <xdr:col>1</xdr:col>
      <xdr:colOff>628650</xdr:colOff>
      <xdr:row>81</xdr:row>
      <xdr:rowOff>28575</xdr:rowOff>
    </xdr:to>
    <xdr:sp macro="" textlink="">
      <xdr:nvSpPr>
        <xdr:cNvPr id="91" name="Text Box 9"/>
        <xdr:cNvSpPr txBox="1">
          <a:spLocks noChangeArrowheads="1"/>
        </xdr:cNvSpPr>
      </xdr:nvSpPr>
      <xdr:spPr bwMode="auto">
        <a:xfrm>
          <a:off x="4524375" y="47139225"/>
          <a:ext cx="390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628650</xdr:colOff>
      <xdr:row>81</xdr:row>
      <xdr:rowOff>0</xdr:rowOff>
    </xdr:from>
    <xdr:to>
      <xdr:col>1</xdr:col>
      <xdr:colOff>628650</xdr:colOff>
      <xdr:row>81</xdr:row>
      <xdr:rowOff>28575</xdr:rowOff>
    </xdr:to>
    <xdr:sp macro="" textlink="">
      <xdr:nvSpPr>
        <xdr:cNvPr id="92" name="Text Box 1"/>
        <xdr:cNvSpPr txBox="1">
          <a:spLocks noChangeArrowheads="1"/>
        </xdr:cNvSpPr>
      </xdr:nvSpPr>
      <xdr:spPr bwMode="auto">
        <a:xfrm>
          <a:off x="4524375" y="47139225"/>
          <a:ext cx="390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628650</xdr:colOff>
      <xdr:row>81</xdr:row>
      <xdr:rowOff>0</xdr:rowOff>
    </xdr:from>
    <xdr:to>
      <xdr:col>1</xdr:col>
      <xdr:colOff>628650</xdr:colOff>
      <xdr:row>81</xdr:row>
      <xdr:rowOff>28575</xdr:rowOff>
    </xdr:to>
    <xdr:sp macro="" textlink="">
      <xdr:nvSpPr>
        <xdr:cNvPr id="93" name="Text Box 9"/>
        <xdr:cNvSpPr txBox="1">
          <a:spLocks noChangeArrowheads="1"/>
        </xdr:cNvSpPr>
      </xdr:nvSpPr>
      <xdr:spPr bwMode="auto">
        <a:xfrm>
          <a:off x="4524375" y="47139225"/>
          <a:ext cx="390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628650</xdr:colOff>
      <xdr:row>81</xdr:row>
      <xdr:rowOff>0</xdr:rowOff>
    </xdr:from>
    <xdr:to>
      <xdr:col>1</xdr:col>
      <xdr:colOff>628650</xdr:colOff>
      <xdr:row>81</xdr:row>
      <xdr:rowOff>28575</xdr:rowOff>
    </xdr:to>
    <xdr:sp macro="" textlink="">
      <xdr:nvSpPr>
        <xdr:cNvPr id="94" name="Text Box 1"/>
        <xdr:cNvSpPr txBox="1">
          <a:spLocks noChangeArrowheads="1"/>
        </xdr:cNvSpPr>
      </xdr:nvSpPr>
      <xdr:spPr bwMode="auto">
        <a:xfrm>
          <a:off x="4524375" y="47139225"/>
          <a:ext cx="390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647700</xdr:colOff>
      <xdr:row>81</xdr:row>
      <xdr:rowOff>0</xdr:rowOff>
    </xdr:from>
    <xdr:to>
      <xdr:col>1</xdr:col>
      <xdr:colOff>647700</xdr:colOff>
      <xdr:row>81</xdr:row>
      <xdr:rowOff>28575</xdr:rowOff>
    </xdr:to>
    <xdr:sp macro="" textlink="">
      <xdr:nvSpPr>
        <xdr:cNvPr id="95" name="Text Box 9"/>
        <xdr:cNvSpPr txBox="1">
          <a:spLocks noChangeArrowheads="1"/>
        </xdr:cNvSpPr>
      </xdr:nvSpPr>
      <xdr:spPr bwMode="auto">
        <a:xfrm>
          <a:off x="4543425" y="47139225"/>
          <a:ext cx="390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0</xdr:colOff>
      <xdr:row>81</xdr:row>
      <xdr:rowOff>28575</xdr:rowOff>
    </xdr:to>
    <xdr:sp macro="" textlink="">
      <xdr:nvSpPr>
        <xdr:cNvPr id="96" name="Text Box 1"/>
        <xdr:cNvSpPr txBox="1">
          <a:spLocks noChangeArrowheads="1"/>
        </xdr:cNvSpPr>
      </xdr:nvSpPr>
      <xdr:spPr bwMode="auto">
        <a:xfrm>
          <a:off x="923925" y="47139225"/>
          <a:ext cx="5429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0</xdr:colOff>
      <xdr:row>81</xdr:row>
      <xdr:rowOff>28575</xdr:rowOff>
    </xdr:to>
    <xdr:sp macro="" textlink="">
      <xdr:nvSpPr>
        <xdr:cNvPr id="97" name="Text Box 9"/>
        <xdr:cNvSpPr txBox="1">
          <a:spLocks noChangeArrowheads="1"/>
        </xdr:cNvSpPr>
      </xdr:nvSpPr>
      <xdr:spPr bwMode="auto">
        <a:xfrm>
          <a:off x="923925" y="47139225"/>
          <a:ext cx="5429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66675</xdr:colOff>
      <xdr:row>81</xdr:row>
      <xdr:rowOff>28575</xdr:rowOff>
    </xdr:to>
    <xdr:sp macro="" textlink="">
      <xdr:nvSpPr>
        <xdr:cNvPr id="98" name="Text Box 1"/>
        <xdr:cNvSpPr txBox="1">
          <a:spLocks noChangeArrowheads="1"/>
        </xdr:cNvSpPr>
      </xdr:nvSpPr>
      <xdr:spPr bwMode="auto">
        <a:xfrm>
          <a:off x="3209925" y="47139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66675</xdr:colOff>
      <xdr:row>81</xdr:row>
      <xdr:rowOff>28575</xdr:rowOff>
    </xdr:to>
    <xdr:sp macro="" textlink="">
      <xdr:nvSpPr>
        <xdr:cNvPr id="99" name="Text Box 9"/>
        <xdr:cNvSpPr txBox="1">
          <a:spLocks noChangeArrowheads="1"/>
        </xdr:cNvSpPr>
      </xdr:nvSpPr>
      <xdr:spPr bwMode="auto">
        <a:xfrm>
          <a:off x="3209925" y="47139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0</xdr:colOff>
      <xdr:row>81</xdr:row>
      <xdr:rowOff>28575</xdr:rowOff>
    </xdr:to>
    <xdr:sp macro="" textlink="">
      <xdr:nvSpPr>
        <xdr:cNvPr id="100" name="Text Box 1"/>
        <xdr:cNvSpPr txBox="1">
          <a:spLocks noChangeArrowheads="1"/>
        </xdr:cNvSpPr>
      </xdr:nvSpPr>
      <xdr:spPr bwMode="auto">
        <a:xfrm>
          <a:off x="923925" y="47139225"/>
          <a:ext cx="5429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0</xdr:colOff>
      <xdr:row>81</xdr:row>
      <xdr:rowOff>28575</xdr:rowOff>
    </xdr:to>
    <xdr:sp macro="" textlink="">
      <xdr:nvSpPr>
        <xdr:cNvPr id="101" name="Text Box 9"/>
        <xdr:cNvSpPr txBox="1">
          <a:spLocks noChangeArrowheads="1"/>
        </xdr:cNvSpPr>
      </xdr:nvSpPr>
      <xdr:spPr bwMode="auto">
        <a:xfrm>
          <a:off x="923925" y="47139225"/>
          <a:ext cx="5429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0</xdr:colOff>
      <xdr:row>81</xdr:row>
      <xdr:rowOff>28575</xdr:rowOff>
    </xdr:to>
    <xdr:sp macro="" textlink="">
      <xdr:nvSpPr>
        <xdr:cNvPr id="102" name="Text Box 1"/>
        <xdr:cNvSpPr txBox="1">
          <a:spLocks noChangeArrowheads="1"/>
        </xdr:cNvSpPr>
      </xdr:nvSpPr>
      <xdr:spPr bwMode="auto">
        <a:xfrm>
          <a:off x="923925" y="47139225"/>
          <a:ext cx="5429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0</xdr:colOff>
      <xdr:row>81</xdr:row>
      <xdr:rowOff>28575</xdr:rowOff>
    </xdr:to>
    <xdr:sp macro="" textlink="">
      <xdr:nvSpPr>
        <xdr:cNvPr id="103" name="Text Box 9"/>
        <xdr:cNvSpPr txBox="1">
          <a:spLocks noChangeArrowheads="1"/>
        </xdr:cNvSpPr>
      </xdr:nvSpPr>
      <xdr:spPr bwMode="auto">
        <a:xfrm>
          <a:off x="923925" y="47139225"/>
          <a:ext cx="5429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0</xdr:colOff>
      <xdr:row>81</xdr:row>
      <xdr:rowOff>28575</xdr:rowOff>
    </xdr:to>
    <xdr:sp macro="" textlink="">
      <xdr:nvSpPr>
        <xdr:cNvPr id="104" name="Text Box 1"/>
        <xdr:cNvSpPr txBox="1">
          <a:spLocks noChangeArrowheads="1"/>
        </xdr:cNvSpPr>
      </xdr:nvSpPr>
      <xdr:spPr bwMode="auto">
        <a:xfrm>
          <a:off x="923925" y="47139225"/>
          <a:ext cx="5429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0</xdr:colOff>
      <xdr:row>81</xdr:row>
      <xdr:rowOff>28575</xdr:rowOff>
    </xdr:to>
    <xdr:sp macro="" textlink="">
      <xdr:nvSpPr>
        <xdr:cNvPr id="105" name="Text Box 9"/>
        <xdr:cNvSpPr txBox="1">
          <a:spLocks noChangeArrowheads="1"/>
        </xdr:cNvSpPr>
      </xdr:nvSpPr>
      <xdr:spPr bwMode="auto">
        <a:xfrm>
          <a:off x="923925" y="47139225"/>
          <a:ext cx="5429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0</xdr:colOff>
      <xdr:row>81</xdr:row>
      <xdr:rowOff>28575</xdr:rowOff>
    </xdr:to>
    <xdr:sp macro="" textlink="">
      <xdr:nvSpPr>
        <xdr:cNvPr id="106" name="Text Box 1"/>
        <xdr:cNvSpPr txBox="1">
          <a:spLocks noChangeArrowheads="1"/>
        </xdr:cNvSpPr>
      </xdr:nvSpPr>
      <xdr:spPr bwMode="auto">
        <a:xfrm>
          <a:off x="923925" y="47139225"/>
          <a:ext cx="5429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0</xdr:colOff>
      <xdr:row>81</xdr:row>
      <xdr:rowOff>28575</xdr:rowOff>
    </xdr:to>
    <xdr:sp macro="" textlink="">
      <xdr:nvSpPr>
        <xdr:cNvPr id="107" name="Text Box 9"/>
        <xdr:cNvSpPr txBox="1">
          <a:spLocks noChangeArrowheads="1"/>
        </xdr:cNvSpPr>
      </xdr:nvSpPr>
      <xdr:spPr bwMode="auto">
        <a:xfrm>
          <a:off x="923925" y="47139225"/>
          <a:ext cx="5429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66675</xdr:colOff>
      <xdr:row>81</xdr:row>
      <xdr:rowOff>28575</xdr:rowOff>
    </xdr:to>
    <xdr:sp macro="" textlink="">
      <xdr:nvSpPr>
        <xdr:cNvPr id="108" name="Text Box 1"/>
        <xdr:cNvSpPr txBox="1">
          <a:spLocks noChangeArrowheads="1"/>
        </xdr:cNvSpPr>
      </xdr:nvSpPr>
      <xdr:spPr bwMode="auto">
        <a:xfrm>
          <a:off x="3209925" y="47139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66675</xdr:colOff>
      <xdr:row>81</xdr:row>
      <xdr:rowOff>28575</xdr:rowOff>
    </xdr:to>
    <xdr:sp macro="" textlink="">
      <xdr:nvSpPr>
        <xdr:cNvPr id="109" name="Text Box 9"/>
        <xdr:cNvSpPr txBox="1">
          <a:spLocks noChangeArrowheads="1"/>
        </xdr:cNvSpPr>
      </xdr:nvSpPr>
      <xdr:spPr bwMode="auto">
        <a:xfrm>
          <a:off x="3209925" y="471392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0</xdr:colOff>
      <xdr:row>81</xdr:row>
      <xdr:rowOff>28575</xdr:rowOff>
    </xdr:to>
    <xdr:sp macro="" textlink="">
      <xdr:nvSpPr>
        <xdr:cNvPr id="110" name="Text Box 1"/>
        <xdr:cNvSpPr txBox="1">
          <a:spLocks noChangeArrowheads="1"/>
        </xdr:cNvSpPr>
      </xdr:nvSpPr>
      <xdr:spPr bwMode="auto">
        <a:xfrm>
          <a:off x="923925" y="47139225"/>
          <a:ext cx="5429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0</xdr:colOff>
      <xdr:row>81</xdr:row>
      <xdr:rowOff>28575</xdr:rowOff>
    </xdr:to>
    <xdr:sp macro="" textlink="">
      <xdr:nvSpPr>
        <xdr:cNvPr id="111" name="Text Box 9"/>
        <xdr:cNvSpPr txBox="1">
          <a:spLocks noChangeArrowheads="1"/>
        </xdr:cNvSpPr>
      </xdr:nvSpPr>
      <xdr:spPr bwMode="auto">
        <a:xfrm>
          <a:off x="923925" y="47139225"/>
          <a:ext cx="5429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0</xdr:colOff>
      <xdr:row>81</xdr:row>
      <xdr:rowOff>28575</xdr:rowOff>
    </xdr:to>
    <xdr:sp macro="" textlink="">
      <xdr:nvSpPr>
        <xdr:cNvPr id="112" name="Text Box 1"/>
        <xdr:cNvSpPr txBox="1">
          <a:spLocks noChangeArrowheads="1"/>
        </xdr:cNvSpPr>
      </xdr:nvSpPr>
      <xdr:spPr bwMode="auto">
        <a:xfrm>
          <a:off x="923925" y="47139225"/>
          <a:ext cx="5429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0</xdr:colOff>
      <xdr:row>81</xdr:row>
      <xdr:rowOff>28575</xdr:rowOff>
    </xdr:to>
    <xdr:sp macro="" textlink="">
      <xdr:nvSpPr>
        <xdr:cNvPr id="113" name="Text Box 9"/>
        <xdr:cNvSpPr txBox="1">
          <a:spLocks noChangeArrowheads="1"/>
        </xdr:cNvSpPr>
      </xdr:nvSpPr>
      <xdr:spPr bwMode="auto">
        <a:xfrm>
          <a:off x="923925" y="47139225"/>
          <a:ext cx="5429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0</xdr:colOff>
      <xdr:row>81</xdr:row>
      <xdr:rowOff>28575</xdr:rowOff>
    </xdr:to>
    <xdr:sp macro="" textlink="">
      <xdr:nvSpPr>
        <xdr:cNvPr id="114" name="Text Box 1"/>
        <xdr:cNvSpPr txBox="1">
          <a:spLocks noChangeArrowheads="1"/>
        </xdr:cNvSpPr>
      </xdr:nvSpPr>
      <xdr:spPr bwMode="auto">
        <a:xfrm>
          <a:off x="923925" y="47139225"/>
          <a:ext cx="5429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0</xdr:colOff>
      <xdr:row>81</xdr:row>
      <xdr:rowOff>28575</xdr:rowOff>
    </xdr:to>
    <xdr:sp macro="" textlink="">
      <xdr:nvSpPr>
        <xdr:cNvPr id="115" name="Text Box 9"/>
        <xdr:cNvSpPr txBox="1">
          <a:spLocks noChangeArrowheads="1"/>
        </xdr:cNvSpPr>
      </xdr:nvSpPr>
      <xdr:spPr bwMode="auto">
        <a:xfrm>
          <a:off x="923925" y="47139225"/>
          <a:ext cx="5429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95250</xdr:colOff>
      <xdr:row>81</xdr:row>
      <xdr:rowOff>28575</xdr:rowOff>
    </xdr:to>
    <xdr:sp macro="" textlink="">
      <xdr:nvSpPr>
        <xdr:cNvPr id="116" name="Text Box 89"/>
        <xdr:cNvSpPr txBox="1">
          <a:spLocks noChangeArrowheads="1"/>
        </xdr:cNvSpPr>
      </xdr:nvSpPr>
      <xdr:spPr bwMode="auto">
        <a:xfrm>
          <a:off x="1485900" y="47139225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95250</xdr:colOff>
      <xdr:row>81</xdr:row>
      <xdr:rowOff>28575</xdr:rowOff>
    </xdr:to>
    <xdr:sp macro="" textlink="">
      <xdr:nvSpPr>
        <xdr:cNvPr id="117" name="Text Box 90"/>
        <xdr:cNvSpPr txBox="1">
          <a:spLocks noChangeArrowheads="1"/>
        </xdr:cNvSpPr>
      </xdr:nvSpPr>
      <xdr:spPr bwMode="auto">
        <a:xfrm>
          <a:off x="1485900" y="47139225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66675</xdr:colOff>
      <xdr:row>81</xdr:row>
      <xdr:rowOff>28575</xdr:rowOff>
    </xdr:to>
    <xdr:sp macro="" textlink="">
      <xdr:nvSpPr>
        <xdr:cNvPr id="118" name="Text Box 1"/>
        <xdr:cNvSpPr txBox="1">
          <a:spLocks noChangeArrowheads="1"/>
        </xdr:cNvSpPr>
      </xdr:nvSpPr>
      <xdr:spPr bwMode="auto">
        <a:xfrm>
          <a:off x="609600" y="641889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66675</xdr:colOff>
      <xdr:row>81</xdr:row>
      <xdr:rowOff>28575</xdr:rowOff>
    </xdr:to>
    <xdr:sp macro="" textlink="">
      <xdr:nvSpPr>
        <xdr:cNvPr id="119" name="Text Box 9"/>
        <xdr:cNvSpPr txBox="1">
          <a:spLocks noChangeArrowheads="1"/>
        </xdr:cNvSpPr>
      </xdr:nvSpPr>
      <xdr:spPr bwMode="auto">
        <a:xfrm>
          <a:off x="609600" y="641889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66675</xdr:colOff>
      <xdr:row>81</xdr:row>
      <xdr:rowOff>28575</xdr:rowOff>
    </xdr:to>
    <xdr:sp macro="" textlink="">
      <xdr:nvSpPr>
        <xdr:cNvPr id="120" name="Text Box 1"/>
        <xdr:cNvSpPr txBox="1">
          <a:spLocks noChangeArrowheads="1"/>
        </xdr:cNvSpPr>
      </xdr:nvSpPr>
      <xdr:spPr bwMode="auto">
        <a:xfrm>
          <a:off x="609600" y="641889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66675</xdr:colOff>
      <xdr:row>81</xdr:row>
      <xdr:rowOff>28575</xdr:rowOff>
    </xdr:to>
    <xdr:sp macro="" textlink="">
      <xdr:nvSpPr>
        <xdr:cNvPr id="121" name="Text Box 9"/>
        <xdr:cNvSpPr txBox="1">
          <a:spLocks noChangeArrowheads="1"/>
        </xdr:cNvSpPr>
      </xdr:nvSpPr>
      <xdr:spPr bwMode="auto">
        <a:xfrm>
          <a:off x="609600" y="641889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66675</xdr:colOff>
      <xdr:row>81</xdr:row>
      <xdr:rowOff>28575</xdr:rowOff>
    </xdr:to>
    <xdr:sp macro="" textlink="">
      <xdr:nvSpPr>
        <xdr:cNvPr id="122" name="Text Box 69"/>
        <xdr:cNvSpPr txBox="1">
          <a:spLocks noChangeArrowheads="1"/>
        </xdr:cNvSpPr>
      </xdr:nvSpPr>
      <xdr:spPr bwMode="auto">
        <a:xfrm>
          <a:off x="609600" y="641889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66675</xdr:colOff>
      <xdr:row>81</xdr:row>
      <xdr:rowOff>28575</xdr:rowOff>
    </xdr:to>
    <xdr:sp macro="" textlink="">
      <xdr:nvSpPr>
        <xdr:cNvPr id="123" name="Text Box 70"/>
        <xdr:cNvSpPr txBox="1">
          <a:spLocks noChangeArrowheads="1"/>
        </xdr:cNvSpPr>
      </xdr:nvSpPr>
      <xdr:spPr bwMode="auto">
        <a:xfrm>
          <a:off x="609600" y="641889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66675</xdr:colOff>
      <xdr:row>81</xdr:row>
      <xdr:rowOff>28575</xdr:rowOff>
    </xdr:to>
    <xdr:sp macro="" textlink="">
      <xdr:nvSpPr>
        <xdr:cNvPr id="124" name="Text Box 1"/>
        <xdr:cNvSpPr txBox="1">
          <a:spLocks noChangeArrowheads="1"/>
        </xdr:cNvSpPr>
      </xdr:nvSpPr>
      <xdr:spPr bwMode="auto">
        <a:xfrm>
          <a:off x="609600" y="641889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66675</xdr:colOff>
      <xdr:row>81</xdr:row>
      <xdr:rowOff>28575</xdr:rowOff>
    </xdr:to>
    <xdr:sp macro="" textlink="">
      <xdr:nvSpPr>
        <xdr:cNvPr id="125" name="Text Box 9"/>
        <xdr:cNvSpPr txBox="1">
          <a:spLocks noChangeArrowheads="1"/>
        </xdr:cNvSpPr>
      </xdr:nvSpPr>
      <xdr:spPr bwMode="auto">
        <a:xfrm>
          <a:off x="609600" y="641889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66675</xdr:colOff>
      <xdr:row>81</xdr:row>
      <xdr:rowOff>28575</xdr:rowOff>
    </xdr:to>
    <xdr:sp macro="" textlink="">
      <xdr:nvSpPr>
        <xdr:cNvPr id="126" name="Text Box 1"/>
        <xdr:cNvSpPr txBox="1">
          <a:spLocks noChangeArrowheads="1"/>
        </xdr:cNvSpPr>
      </xdr:nvSpPr>
      <xdr:spPr bwMode="auto">
        <a:xfrm>
          <a:off x="609600" y="641889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66675</xdr:colOff>
      <xdr:row>81</xdr:row>
      <xdr:rowOff>28575</xdr:rowOff>
    </xdr:to>
    <xdr:sp macro="" textlink="">
      <xdr:nvSpPr>
        <xdr:cNvPr id="127" name="Text Box 9"/>
        <xdr:cNvSpPr txBox="1">
          <a:spLocks noChangeArrowheads="1"/>
        </xdr:cNvSpPr>
      </xdr:nvSpPr>
      <xdr:spPr bwMode="auto">
        <a:xfrm>
          <a:off x="609600" y="641889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66675</xdr:colOff>
      <xdr:row>81</xdr:row>
      <xdr:rowOff>28575</xdr:rowOff>
    </xdr:to>
    <xdr:sp macro="" textlink="">
      <xdr:nvSpPr>
        <xdr:cNvPr id="128" name="Text Box 1"/>
        <xdr:cNvSpPr txBox="1">
          <a:spLocks noChangeArrowheads="1"/>
        </xdr:cNvSpPr>
      </xdr:nvSpPr>
      <xdr:spPr bwMode="auto">
        <a:xfrm>
          <a:off x="609600" y="641889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66675</xdr:colOff>
      <xdr:row>81</xdr:row>
      <xdr:rowOff>28575</xdr:rowOff>
    </xdr:to>
    <xdr:sp macro="" textlink="">
      <xdr:nvSpPr>
        <xdr:cNvPr id="129" name="Text Box 9"/>
        <xdr:cNvSpPr txBox="1">
          <a:spLocks noChangeArrowheads="1"/>
        </xdr:cNvSpPr>
      </xdr:nvSpPr>
      <xdr:spPr bwMode="auto">
        <a:xfrm>
          <a:off x="609600" y="641889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66675</xdr:colOff>
      <xdr:row>81</xdr:row>
      <xdr:rowOff>28575</xdr:rowOff>
    </xdr:to>
    <xdr:sp macro="" textlink="">
      <xdr:nvSpPr>
        <xdr:cNvPr id="130" name="Text Box 1"/>
        <xdr:cNvSpPr txBox="1">
          <a:spLocks noChangeArrowheads="1"/>
        </xdr:cNvSpPr>
      </xdr:nvSpPr>
      <xdr:spPr bwMode="auto">
        <a:xfrm>
          <a:off x="609600" y="641889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66675</xdr:colOff>
      <xdr:row>81</xdr:row>
      <xdr:rowOff>28575</xdr:rowOff>
    </xdr:to>
    <xdr:sp macro="" textlink="">
      <xdr:nvSpPr>
        <xdr:cNvPr id="131" name="Text Box 9"/>
        <xdr:cNvSpPr txBox="1">
          <a:spLocks noChangeArrowheads="1"/>
        </xdr:cNvSpPr>
      </xdr:nvSpPr>
      <xdr:spPr bwMode="auto">
        <a:xfrm>
          <a:off x="609600" y="641889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66675</xdr:colOff>
      <xdr:row>81</xdr:row>
      <xdr:rowOff>28575</xdr:rowOff>
    </xdr:to>
    <xdr:sp macro="" textlink="">
      <xdr:nvSpPr>
        <xdr:cNvPr id="132" name="Text Box 1"/>
        <xdr:cNvSpPr txBox="1">
          <a:spLocks noChangeArrowheads="1"/>
        </xdr:cNvSpPr>
      </xdr:nvSpPr>
      <xdr:spPr bwMode="auto">
        <a:xfrm>
          <a:off x="609600" y="641889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66675</xdr:colOff>
      <xdr:row>81</xdr:row>
      <xdr:rowOff>28575</xdr:rowOff>
    </xdr:to>
    <xdr:sp macro="" textlink="">
      <xdr:nvSpPr>
        <xdr:cNvPr id="133" name="Text Box 9"/>
        <xdr:cNvSpPr txBox="1">
          <a:spLocks noChangeArrowheads="1"/>
        </xdr:cNvSpPr>
      </xdr:nvSpPr>
      <xdr:spPr bwMode="auto">
        <a:xfrm>
          <a:off x="609600" y="641889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66675</xdr:colOff>
      <xdr:row>81</xdr:row>
      <xdr:rowOff>28575</xdr:rowOff>
    </xdr:to>
    <xdr:sp macro="" textlink="">
      <xdr:nvSpPr>
        <xdr:cNvPr id="134" name="Text Box 1"/>
        <xdr:cNvSpPr txBox="1">
          <a:spLocks noChangeArrowheads="1"/>
        </xdr:cNvSpPr>
      </xdr:nvSpPr>
      <xdr:spPr bwMode="auto">
        <a:xfrm>
          <a:off x="609600" y="641889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66675</xdr:colOff>
      <xdr:row>81</xdr:row>
      <xdr:rowOff>28575</xdr:rowOff>
    </xdr:to>
    <xdr:sp macro="" textlink="">
      <xdr:nvSpPr>
        <xdr:cNvPr id="135" name="Text Box 9"/>
        <xdr:cNvSpPr txBox="1">
          <a:spLocks noChangeArrowheads="1"/>
        </xdr:cNvSpPr>
      </xdr:nvSpPr>
      <xdr:spPr bwMode="auto">
        <a:xfrm>
          <a:off x="609600" y="641889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95250</xdr:colOff>
      <xdr:row>81</xdr:row>
      <xdr:rowOff>28575</xdr:rowOff>
    </xdr:to>
    <xdr:sp macro="" textlink="">
      <xdr:nvSpPr>
        <xdr:cNvPr id="136" name="Text Box 89"/>
        <xdr:cNvSpPr txBox="1">
          <a:spLocks noChangeArrowheads="1"/>
        </xdr:cNvSpPr>
      </xdr:nvSpPr>
      <xdr:spPr bwMode="auto">
        <a:xfrm>
          <a:off x="609600" y="64188975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95250</xdr:colOff>
      <xdr:row>81</xdr:row>
      <xdr:rowOff>28575</xdr:rowOff>
    </xdr:to>
    <xdr:sp macro="" textlink="">
      <xdr:nvSpPr>
        <xdr:cNvPr id="137" name="Text Box 90"/>
        <xdr:cNvSpPr txBox="1">
          <a:spLocks noChangeArrowheads="1"/>
        </xdr:cNvSpPr>
      </xdr:nvSpPr>
      <xdr:spPr bwMode="auto">
        <a:xfrm>
          <a:off x="609600" y="64188975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86"/>
  <sheetViews>
    <sheetView tabSelected="1" workbookViewId="0">
      <pane xSplit="4" ySplit="2" topLeftCell="E3" activePane="bottomRight" state="frozen"/>
      <selection pane="topRight" activeCell="J1" sqref="J1"/>
      <selection pane="bottomLeft" activeCell="A5" sqref="A5"/>
      <selection pane="bottomRight" activeCell="H15" sqref="H15"/>
    </sheetView>
  </sheetViews>
  <sheetFormatPr defaultRowHeight="15" x14ac:dyDescent="0.25"/>
  <cols>
    <col min="1" max="1" width="5.140625" style="10" customWidth="1"/>
    <col min="2" max="2" width="27.28515625" style="10" customWidth="1"/>
    <col min="3" max="4" width="9.140625" style="10"/>
    <col min="5" max="5" width="7.28515625" style="10" customWidth="1"/>
    <col min="6" max="16384" width="9.140625" style="10"/>
  </cols>
  <sheetData>
    <row r="1" spans="1:26" ht="22.5" x14ac:dyDescent="0.3">
      <c r="A1" s="99" t="s">
        <v>413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</row>
    <row r="2" spans="1:26" s="1" customFormat="1" ht="25.5" customHeight="1" x14ac:dyDescent="0.2">
      <c r="A2" s="100" t="s">
        <v>0</v>
      </c>
      <c r="B2" s="100" t="s">
        <v>1</v>
      </c>
      <c r="C2" s="100" t="s">
        <v>2</v>
      </c>
      <c r="D2" s="100" t="s">
        <v>3</v>
      </c>
      <c r="E2" s="100" t="s">
        <v>6</v>
      </c>
      <c r="F2" s="96" t="s">
        <v>386</v>
      </c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8"/>
    </row>
    <row r="3" spans="1:26" s="1" customFormat="1" ht="38.25" x14ac:dyDescent="0.2">
      <c r="A3" s="101"/>
      <c r="B3" s="101"/>
      <c r="C3" s="101"/>
      <c r="D3" s="101"/>
      <c r="E3" s="101"/>
      <c r="F3" s="95" t="s">
        <v>387</v>
      </c>
      <c r="G3" s="95" t="s">
        <v>388</v>
      </c>
      <c r="H3" s="95" t="s">
        <v>389</v>
      </c>
      <c r="I3" s="95" t="s">
        <v>390</v>
      </c>
      <c r="J3" s="95" t="s">
        <v>391</v>
      </c>
      <c r="K3" s="95" t="s">
        <v>392</v>
      </c>
      <c r="L3" s="95" t="s">
        <v>393</v>
      </c>
      <c r="M3" s="95" t="s">
        <v>394</v>
      </c>
      <c r="N3" s="95" t="s">
        <v>395</v>
      </c>
      <c r="O3" s="95" t="s">
        <v>396</v>
      </c>
      <c r="P3" s="95" t="s">
        <v>397</v>
      </c>
      <c r="Q3" s="95" t="s">
        <v>398</v>
      </c>
      <c r="R3" s="95" t="s">
        <v>399</v>
      </c>
      <c r="S3" s="95" t="s">
        <v>400</v>
      </c>
      <c r="T3" s="95" t="s">
        <v>401</v>
      </c>
      <c r="U3" s="95" t="s">
        <v>402</v>
      </c>
      <c r="V3" s="95" t="s">
        <v>403</v>
      </c>
      <c r="W3" s="95" t="s">
        <v>404</v>
      </c>
      <c r="X3" s="95" t="s">
        <v>405</v>
      </c>
      <c r="Y3" s="95" t="s">
        <v>406</v>
      </c>
      <c r="Z3" s="95" t="s">
        <v>407</v>
      </c>
    </row>
    <row r="4" spans="1:26" s="1" customFormat="1" ht="12.75" x14ac:dyDescent="0.2">
      <c r="A4" s="2">
        <v>1</v>
      </c>
      <c r="B4" s="3" t="s">
        <v>7</v>
      </c>
      <c r="C4" s="4" t="s">
        <v>8</v>
      </c>
      <c r="D4" s="5" t="s">
        <v>9</v>
      </c>
      <c r="E4" s="6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</row>
    <row r="5" spans="1:26" s="1" customFormat="1" ht="12.75" x14ac:dyDescent="0.2">
      <c r="A5" s="2">
        <v>2</v>
      </c>
      <c r="B5" s="3" t="s">
        <v>7</v>
      </c>
      <c r="C5" s="4" t="s">
        <v>8</v>
      </c>
      <c r="D5" s="5" t="s">
        <v>9</v>
      </c>
      <c r="E5" s="6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</row>
    <row r="6" spans="1:26" s="1" customFormat="1" ht="12.75" x14ac:dyDescent="0.2">
      <c r="A6" s="2">
        <v>3</v>
      </c>
      <c r="B6" s="3" t="s">
        <v>7</v>
      </c>
      <c r="C6" s="4" t="s">
        <v>8</v>
      </c>
      <c r="D6" s="5" t="s">
        <v>9</v>
      </c>
      <c r="E6" s="6"/>
      <c r="F6" s="83"/>
      <c r="G6" s="83"/>
      <c r="H6" s="83">
        <v>1</v>
      </c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</row>
    <row r="7" spans="1:26" s="1" customFormat="1" ht="12.75" x14ac:dyDescent="0.2">
      <c r="A7" s="2">
        <v>4</v>
      </c>
      <c r="B7" s="3" t="s">
        <v>10</v>
      </c>
      <c r="C7" s="4" t="s">
        <v>8</v>
      </c>
      <c r="D7" s="5" t="s">
        <v>11</v>
      </c>
      <c r="E7" s="6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</row>
    <row r="8" spans="1:26" s="1" customFormat="1" ht="12.75" x14ac:dyDescent="0.2">
      <c r="A8" s="2">
        <v>5</v>
      </c>
      <c r="B8" s="3" t="s">
        <v>12</v>
      </c>
      <c r="C8" s="4" t="s">
        <v>8</v>
      </c>
      <c r="D8" s="5" t="s">
        <v>13</v>
      </c>
      <c r="E8" s="6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</row>
    <row r="9" spans="1:26" s="1" customFormat="1" ht="25.5" x14ac:dyDescent="0.2">
      <c r="A9" s="2">
        <v>6</v>
      </c>
      <c r="B9" s="3" t="s">
        <v>14</v>
      </c>
      <c r="C9" s="4" t="s">
        <v>15</v>
      </c>
      <c r="D9" s="5" t="s">
        <v>16</v>
      </c>
      <c r="E9" s="6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</row>
    <row r="10" spans="1:26" s="1" customFormat="1" ht="38.25" x14ac:dyDescent="0.2">
      <c r="A10" s="2">
        <v>7</v>
      </c>
      <c r="B10" s="7" t="s">
        <v>17</v>
      </c>
      <c r="C10" s="4" t="s">
        <v>15</v>
      </c>
      <c r="D10" s="5" t="s">
        <v>18</v>
      </c>
      <c r="E10" s="6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</row>
    <row r="11" spans="1:26" s="1" customFormat="1" ht="25.5" x14ac:dyDescent="0.2">
      <c r="A11" s="2">
        <v>8</v>
      </c>
      <c r="B11" s="7" t="s">
        <v>19</v>
      </c>
      <c r="C11" s="4" t="s">
        <v>15</v>
      </c>
      <c r="D11" s="5" t="s">
        <v>16</v>
      </c>
      <c r="E11" s="6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</row>
    <row r="12" spans="1:26" s="1" customFormat="1" ht="25.5" x14ac:dyDescent="0.2">
      <c r="A12" s="2">
        <v>9</v>
      </c>
      <c r="B12" s="7" t="s">
        <v>20</v>
      </c>
      <c r="C12" s="4" t="s">
        <v>15</v>
      </c>
      <c r="D12" s="5" t="s">
        <v>16</v>
      </c>
      <c r="E12" s="6"/>
      <c r="F12" s="83"/>
      <c r="G12" s="83"/>
      <c r="H12" s="83">
        <v>0</v>
      </c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</row>
    <row r="13" spans="1:26" s="1" customFormat="1" ht="25.5" x14ac:dyDescent="0.2">
      <c r="A13" s="2">
        <v>10</v>
      </c>
      <c r="B13" s="3" t="s">
        <v>21</v>
      </c>
      <c r="C13" s="4" t="s">
        <v>15</v>
      </c>
      <c r="D13" s="5" t="s">
        <v>16</v>
      </c>
      <c r="E13" s="6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</row>
    <row r="14" spans="1:26" s="1" customFormat="1" ht="25.5" x14ac:dyDescent="0.2">
      <c r="A14" s="2">
        <v>11</v>
      </c>
      <c r="B14" s="7" t="s">
        <v>22</v>
      </c>
      <c r="C14" s="4" t="s">
        <v>15</v>
      </c>
      <c r="D14" s="5" t="s">
        <v>16</v>
      </c>
      <c r="E14" s="6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</row>
    <row r="15" spans="1:26" s="1" customFormat="1" ht="25.5" x14ac:dyDescent="0.2">
      <c r="A15" s="2">
        <v>12</v>
      </c>
      <c r="B15" s="7" t="s">
        <v>23</v>
      </c>
      <c r="C15" s="4" t="s">
        <v>15</v>
      </c>
      <c r="D15" s="5" t="s">
        <v>24</v>
      </c>
      <c r="E15" s="6"/>
      <c r="F15" s="83"/>
      <c r="G15" s="83"/>
      <c r="H15" s="83">
        <v>4</v>
      </c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</row>
    <row r="16" spans="1:26" s="1" customFormat="1" ht="25.5" x14ac:dyDescent="0.2">
      <c r="A16" s="2">
        <v>13</v>
      </c>
      <c r="B16" s="7" t="s">
        <v>25</v>
      </c>
      <c r="C16" s="4" t="s">
        <v>15</v>
      </c>
      <c r="D16" s="5" t="s">
        <v>16</v>
      </c>
      <c r="E16" s="6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3"/>
    </row>
    <row r="17" spans="1:26" s="1" customFormat="1" ht="12.75" x14ac:dyDescent="0.2">
      <c r="A17" s="2">
        <v>14</v>
      </c>
      <c r="B17" s="7" t="s">
        <v>26</v>
      </c>
      <c r="C17" s="4" t="s">
        <v>8</v>
      </c>
      <c r="D17" s="5" t="s">
        <v>27</v>
      </c>
      <c r="E17" s="6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</row>
    <row r="18" spans="1:26" s="1" customFormat="1" ht="12.75" x14ac:dyDescent="0.2">
      <c r="A18" s="2">
        <v>15</v>
      </c>
      <c r="B18" s="7" t="s">
        <v>28</v>
      </c>
      <c r="C18" s="4" t="s">
        <v>29</v>
      </c>
      <c r="D18" s="5" t="s">
        <v>30</v>
      </c>
      <c r="E18" s="6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</row>
    <row r="19" spans="1:26" s="1" customFormat="1" ht="25.5" x14ac:dyDescent="0.2">
      <c r="A19" s="2">
        <v>16</v>
      </c>
      <c r="B19" s="7" t="s">
        <v>31</v>
      </c>
      <c r="C19" s="4" t="s">
        <v>29</v>
      </c>
      <c r="D19" s="5" t="s">
        <v>32</v>
      </c>
      <c r="E19" s="6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</row>
    <row r="20" spans="1:26" s="1" customFormat="1" ht="12.75" x14ac:dyDescent="0.2">
      <c r="A20" s="2">
        <v>17</v>
      </c>
      <c r="B20" s="7" t="s">
        <v>33</v>
      </c>
      <c r="C20" s="4" t="s">
        <v>34</v>
      </c>
      <c r="D20" s="5" t="s">
        <v>35</v>
      </c>
      <c r="E20" s="6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3"/>
    </row>
    <row r="21" spans="1:26" s="1" customFormat="1" ht="25.5" x14ac:dyDescent="0.2">
      <c r="A21" s="2">
        <v>18</v>
      </c>
      <c r="B21" s="7" t="s">
        <v>36</v>
      </c>
      <c r="C21" s="4" t="s">
        <v>29</v>
      </c>
      <c r="D21" s="5" t="s">
        <v>37</v>
      </c>
      <c r="E21" s="6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</row>
    <row r="22" spans="1:26" s="1" customFormat="1" ht="12.75" x14ac:dyDescent="0.2">
      <c r="A22" s="2">
        <v>19</v>
      </c>
      <c r="B22" s="8" t="s">
        <v>38</v>
      </c>
      <c r="C22" s="4" t="s">
        <v>29</v>
      </c>
      <c r="D22" s="5" t="s">
        <v>39</v>
      </c>
      <c r="E22" s="6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</row>
    <row r="23" spans="1:26" s="1" customFormat="1" ht="12.75" x14ac:dyDescent="0.2">
      <c r="A23" s="2">
        <v>20</v>
      </c>
      <c r="B23" s="7" t="s">
        <v>40</v>
      </c>
      <c r="C23" s="4" t="s">
        <v>29</v>
      </c>
      <c r="D23" s="5" t="s">
        <v>41</v>
      </c>
      <c r="E23" s="6" t="s">
        <v>383</v>
      </c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</row>
    <row r="24" spans="1:26" s="1" customFormat="1" ht="12.75" x14ac:dyDescent="0.2">
      <c r="A24" s="2">
        <v>21</v>
      </c>
      <c r="B24" s="7" t="s">
        <v>42</v>
      </c>
      <c r="C24" s="4" t="s">
        <v>43</v>
      </c>
      <c r="D24" s="5" t="s">
        <v>44</v>
      </c>
      <c r="E24" s="6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</row>
    <row r="25" spans="1:26" s="1" customFormat="1" ht="12.75" x14ac:dyDescent="0.2">
      <c r="A25" s="2">
        <v>22</v>
      </c>
      <c r="B25" s="3" t="s">
        <v>45</v>
      </c>
      <c r="C25" s="4" t="s">
        <v>29</v>
      </c>
      <c r="D25" s="5" t="s">
        <v>41</v>
      </c>
      <c r="E25" s="6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</row>
    <row r="26" spans="1:26" s="1" customFormat="1" ht="25.5" x14ac:dyDescent="0.2">
      <c r="A26" s="2" t="s">
        <v>46</v>
      </c>
      <c r="B26" s="7" t="s">
        <v>47</v>
      </c>
      <c r="C26" s="4" t="s">
        <v>29</v>
      </c>
      <c r="D26" s="5" t="s">
        <v>48</v>
      </c>
      <c r="E26" s="6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</row>
    <row r="27" spans="1:26" s="1" customFormat="1" ht="25.5" x14ac:dyDescent="0.2">
      <c r="A27" s="2">
        <v>24</v>
      </c>
      <c r="B27" s="8" t="s">
        <v>49</v>
      </c>
      <c r="C27" s="4" t="s">
        <v>50</v>
      </c>
      <c r="D27" s="5" t="s">
        <v>51</v>
      </c>
      <c r="E27" s="6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</row>
    <row r="28" spans="1:26" s="1" customFormat="1" ht="25.5" x14ac:dyDescent="0.2">
      <c r="A28" s="2">
        <v>25</v>
      </c>
      <c r="B28" s="7" t="s">
        <v>52</v>
      </c>
      <c r="C28" s="4" t="s">
        <v>53</v>
      </c>
      <c r="D28" s="5" t="s">
        <v>54</v>
      </c>
      <c r="E28" s="6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</row>
    <row r="29" spans="1:26" s="1" customFormat="1" ht="25.5" x14ac:dyDescent="0.2">
      <c r="A29" s="2">
        <v>26</v>
      </c>
      <c r="B29" s="7" t="s">
        <v>55</v>
      </c>
      <c r="C29" s="4" t="s">
        <v>53</v>
      </c>
      <c r="D29" s="5" t="s">
        <v>54</v>
      </c>
      <c r="E29" s="6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</row>
    <row r="30" spans="1:26" s="1" customFormat="1" ht="25.5" x14ac:dyDescent="0.2">
      <c r="A30" s="2">
        <v>27</v>
      </c>
      <c r="B30" s="7" t="s">
        <v>56</v>
      </c>
      <c r="C30" s="4" t="s">
        <v>34</v>
      </c>
      <c r="D30" s="5" t="s">
        <v>57</v>
      </c>
      <c r="E30" s="6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83"/>
    </row>
    <row r="31" spans="1:26" s="1" customFormat="1" ht="25.5" x14ac:dyDescent="0.2">
      <c r="A31" s="2">
        <v>28</v>
      </c>
      <c r="B31" s="7" t="s">
        <v>58</v>
      </c>
      <c r="C31" s="4" t="s">
        <v>59</v>
      </c>
      <c r="D31" s="5" t="s">
        <v>60</v>
      </c>
      <c r="E31" s="6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</row>
    <row r="32" spans="1:26" s="1" customFormat="1" ht="25.5" x14ac:dyDescent="0.2">
      <c r="A32" s="2">
        <v>29</v>
      </c>
      <c r="B32" s="3" t="s">
        <v>61</v>
      </c>
      <c r="C32" s="4" t="s">
        <v>34</v>
      </c>
      <c r="D32" s="5" t="s">
        <v>62</v>
      </c>
      <c r="E32" s="6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</row>
    <row r="33" spans="1:26" s="1" customFormat="1" ht="12.75" x14ac:dyDescent="0.2">
      <c r="A33" s="2"/>
      <c r="B33" s="3" t="s">
        <v>384</v>
      </c>
      <c r="C33" s="4"/>
      <c r="D33" s="5"/>
      <c r="E33" s="6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</row>
    <row r="34" spans="1:26" s="23" customFormat="1" ht="30" x14ac:dyDescent="0.25">
      <c r="A34" s="17">
        <v>1</v>
      </c>
      <c r="B34" s="18" t="s">
        <v>70</v>
      </c>
      <c r="C34" s="19" t="s">
        <v>71</v>
      </c>
      <c r="D34" s="19" t="s">
        <v>72</v>
      </c>
      <c r="E34" s="21"/>
      <c r="F34" s="84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</row>
    <row r="35" spans="1:26" s="23" customFormat="1" ht="30" x14ac:dyDescent="0.25">
      <c r="A35" s="17">
        <v>2</v>
      </c>
      <c r="B35" s="18" t="s">
        <v>74</v>
      </c>
      <c r="C35" s="19" t="s">
        <v>75</v>
      </c>
      <c r="D35" s="19" t="s">
        <v>76</v>
      </c>
      <c r="E35" s="21"/>
      <c r="F35" s="84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</row>
    <row r="36" spans="1:26" s="23" customFormat="1" ht="30" x14ac:dyDescent="0.25">
      <c r="A36" s="17">
        <v>3</v>
      </c>
      <c r="B36" s="18" t="s">
        <v>78</v>
      </c>
      <c r="C36" s="19" t="s">
        <v>71</v>
      </c>
      <c r="D36" s="19" t="s">
        <v>79</v>
      </c>
      <c r="E36" s="21"/>
      <c r="F36" s="84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</row>
    <row r="37" spans="1:26" s="23" customFormat="1" ht="30" x14ac:dyDescent="0.25">
      <c r="A37" s="17">
        <v>4</v>
      </c>
      <c r="B37" s="18" t="s">
        <v>81</v>
      </c>
      <c r="C37" s="19" t="s">
        <v>71</v>
      </c>
      <c r="D37" s="19" t="s">
        <v>82</v>
      </c>
      <c r="E37" s="21"/>
      <c r="F37" s="84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</row>
    <row r="38" spans="1:26" s="23" customFormat="1" ht="30" x14ac:dyDescent="0.25">
      <c r="A38" s="17">
        <v>5</v>
      </c>
      <c r="B38" s="18" t="s">
        <v>84</v>
      </c>
      <c r="C38" s="19" t="s">
        <v>71</v>
      </c>
      <c r="D38" s="19" t="s">
        <v>85</v>
      </c>
      <c r="E38" s="21"/>
      <c r="F38" s="84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5"/>
    </row>
    <row r="39" spans="1:26" s="23" customFormat="1" ht="30" x14ac:dyDescent="0.25">
      <c r="A39" s="17">
        <v>6</v>
      </c>
      <c r="B39" s="18" t="s">
        <v>86</v>
      </c>
      <c r="C39" s="19" t="s">
        <v>71</v>
      </c>
      <c r="D39" s="19" t="s">
        <v>87</v>
      </c>
      <c r="E39" s="21"/>
      <c r="F39" s="84"/>
      <c r="G39" s="85"/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</row>
    <row r="40" spans="1:26" s="23" customFormat="1" ht="47.25" x14ac:dyDescent="0.25">
      <c r="A40" s="17">
        <v>7</v>
      </c>
      <c r="B40" s="18" t="s">
        <v>89</v>
      </c>
      <c r="C40" s="19" t="s">
        <v>71</v>
      </c>
      <c r="D40" s="19" t="s">
        <v>85</v>
      </c>
      <c r="E40" s="21"/>
      <c r="F40" s="84"/>
      <c r="G40" s="85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</row>
    <row r="41" spans="1:26" s="23" customFormat="1" ht="30" x14ac:dyDescent="0.25">
      <c r="A41" s="17">
        <v>8</v>
      </c>
      <c r="B41" s="18" t="s">
        <v>91</v>
      </c>
      <c r="C41" s="19" t="s">
        <v>71</v>
      </c>
      <c r="D41" s="19" t="s">
        <v>85</v>
      </c>
      <c r="E41" s="21"/>
      <c r="F41" s="84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</row>
    <row r="42" spans="1:26" s="23" customFormat="1" ht="15.75" x14ac:dyDescent="0.25">
      <c r="A42" s="17">
        <v>9</v>
      </c>
      <c r="B42" s="18" t="s">
        <v>92</v>
      </c>
      <c r="C42" s="19" t="s">
        <v>59</v>
      </c>
      <c r="D42" s="19" t="s">
        <v>93</v>
      </c>
      <c r="E42" s="21"/>
      <c r="F42" s="84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5"/>
    </row>
    <row r="43" spans="1:26" s="23" customFormat="1" ht="30" x14ac:dyDescent="0.25">
      <c r="A43" s="17">
        <v>10</v>
      </c>
      <c r="B43" s="18" t="s">
        <v>95</v>
      </c>
      <c r="C43" s="19" t="s">
        <v>96</v>
      </c>
      <c r="D43" s="19" t="s">
        <v>97</v>
      </c>
      <c r="E43" s="21"/>
      <c r="F43" s="84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</row>
    <row r="44" spans="1:26" s="23" customFormat="1" ht="30" x14ac:dyDescent="0.25">
      <c r="A44" s="17">
        <v>11</v>
      </c>
      <c r="B44" s="18" t="s">
        <v>99</v>
      </c>
      <c r="C44" s="19" t="s">
        <v>96</v>
      </c>
      <c r="D44" s="19" t="s">
        <v>100</v>
      </c>
      <c r="E44" s="21"/>
      <c r="F44" s="84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</row>
    <row r="45" spans="1:26" s="23" customFormat="1" ht="30" x14ac:dyDescent="0.25">
      <c r="A45" s="17">
        <v>12</v>
      </c>
      <c r="B45" s="18" t="s">
        <v>101</v>
      </c>
      <c r="C45" s="19" t="s">
        <v>102</v>
      </c>
      <c r="D45" s="19" t="s">
        <v>103</v>
      </c>
      <c r="E45" s="21"/>
      <c r="F45" s="84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</row>
    <row r="46" spans="1:26" s="23" customFormat="1" ht="30" x14ac:dyDescent="0.25">
      <c r="A46" s="17">
        <v>13</v>
      </c>
      <c r="B46" s="18" t="s">
        <v>104</v>
      </c>
      <c r="C46" s="19" t="s">
        <v>105</v>
      </c>
      <c r="D46" s="19" t="s">
        <v>106</v>
      </c>
      <c r="E46" s="21"/>
      <c r="F46" s="84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</row>
    <row r="47" spans="1:26" s="23" customFormat="1" ht="30" x14ac:dyDescent="0.25">
      <c r="A47" s="17">
        <v>14</v>
      </c>
      <c r="B47" s="18" t="s">
        <v>107</v>
      </c>
      <c r="C47" s="19" t="s">
        <v>96</v>
      </c>
      <c r="D47" s="19" t="s">
        <v>108</v>
      </c>
      <c r="E47" s="21"/>
      <c r="F47" s="84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</row>
    <row r="48" spans="1:26" s="23" customFormat="1" ht="31.5" x14ac:dyDescent="0.25">
      <c r="A48" s="17">
        <v>15</v>
      </c>
      <c r="B48" s="18" t="s">
        <v>109</v>
      </c>
      <c r="C48" s="19" t="s">
        <v>96</v>
      </c>
      <c r="D48" s="19" t="s">
        <v>110</v>
      </c>
      <c r="E48" s="21"/>
      <c r="F48" s="84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</row>
    <row r="49" spans="1:26" s="23" customFormat="1" ht="15.75" x14ac:dyDescent="0.25">
      <c r="A49" s="17">
        <v>16</v>
      </c>
      <c r="B49" s="18" t="s">
        <v>112</v>
      </c>
      <c r="C49" s="19" t="s">
        <v>96</v>
      </c>
      <c r="D49" s="19" t="s">
        <v>113</v>
      </c>
      <c r="E49" s="21"/>
      <c r="F49" s="84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</row>
    <row r="50" spans="1:26" s="23" customFormat="1" ht="90" x14ac:dyDescent="0.25">
      <c r="A50" s="17">
        <v>17</v>
      </c>
      <c r="B50" s="18" t="s">
        <v>115</v>
      </c>
      <c r="C50" s="30" t="s">
        <v>34</v>
      </c>
      <c r="D50" s="19" t="s">
        <v>116</v>
      </c>
      <c r="E50" s="21"/>
      <c r="F50" s="84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5"/>
      <c r="Z50" s="85"/>
    </row>
    <row r="51" spans="1:26" s="23" customFormat="1" ht="30" x14ac:dyDescent="0.25">
      <c r="A51" s="17">
        <v>18</v>
      </c>
      <c r="B51" s="18" t="s">
        <v>117</v>
      </c>
      <c r="C51" s="19" t="s">
        <v>118</v>
      </c>
      <c r="D51" s="19" t="s">
        <v>119</v>
      </c>
      <c r="E51" s="21"/>
      <c r="F51" s="84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5"/>
      <c r="W51" s="85"/>
      <c r="X51" s="85"/>
      <c r="Y51" s="85"/>
      <c r="Z51" s="85"/>
    </row>
    <row r="52" spans="1:26" s="23" customFormat="1" ht="15.75" x14ac:dyDescent="0.25">
      <c r="A52" s="17">
        <v>19</v>
      </c>
      <c r="B52" s="18" t="s">
        <v>121</v>
      </c>
      <c r="C52" s="19" t="s">
        <v>34</v>
      </c>
      <c r="D52" s="19" t="s">
        <v>122</v>
      </c>
      <c r="E52" s="21"/>
      <c r="F52" s="84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</row>
    <row r="53" spans="1:26" s="23" customFormat="1" ht="30" x14ac:dyDescent="0.25">
      <c r="A53" s="17">
        <v>20</v>
      </c>
      <c r="B53" s="18" t="s">
        <v>124</v>
      </c>
      <c r="C53" s="19" t="s">
        <v>71</v>
      </c>
      <c r="D53" s="19" t="s">
        <v>87</v>
      </c>
      <c r="E53" s="21"/>
      <c r="F53" s="84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</row>
    <row r="54" spans="1:26" s="23" customFormat="1" ht="30" x14ac:dyDescent="0.25">
      <c r="A54" s="17">
        <v>21</v>
      </c>
      <c r="B54" s="18" t="s">
        <v>126</v>
      </c>
      <c r="C54" s="19" t="s">
        <v>71</v>
      </c>
      <c r="D54" s="19" t="s">
        <v>127</v>
      </c>
      <c r="E54" s="21"/>
      <c r="F54" s="84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</row>
    <row r="55" spans="1:26" s="23" customFormat="1" ht="30" x14ac:dyDescent="0.25">
      <c r="A55" s="17">
        <v>22</v>
      </c>
      <c r="B55" s="18" t="s">
        <v>128</v>
      </c>
      <c r="C55" s="19" t="s">
        <v>59</v>
      </c>
      <c r="D55" s="19" t="s">
        <v>82</v>
      </c>
      <c r="E55" s="21"/>
      <c r="F55" s="84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  <c r="Z55" s="85"/>
    </row>
    <row r="56" spans="1:26" s="23" customFormat="1" ht="15.75" x14ac:dyDescent="0.25">
      <c r="A56" s="17">
        <v>23</v>
      </c>
      <c r="B56" s="18" t="s">
        <v>130</v>
      </c>
      <c r="C56" s="19" t="s">
        <v>59</v>
      </c>
      <c r="D56" s="19" t="s">
        <v>131</v>
      </c>
      <c r="E56" s="21"/>
      <c r="F56" s="84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</row>
    <row r="57" spans="1:26" s="23" customFormat="1" ht="15.75" x14ac:dyDescent="0.25">
      <c r="A57" s="17">
        <v>24</v>
      </c>
      <c r="B57" s="18" t="s">
        <v>132</v>
      </c>
      <c r="C57" s="19" t="s">
        <v>59</v>
      </c>
      <c r="D57" s="19" t="s">
        <v>133</v>
      </c>
      <c r="E57" s="21"/>
      <c r="F57" s="84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85"/>
    </row>
    <row r="58" spans="1:26" s="23" customFormat="1" ht="60" x14ac:dyDescent="0.25">
      <c r="A58" s="17">
        <v>25</v>
      </c>
      <c r="B58" s="18" t="s">
        <v>134</v>
      </c>
      <c r="C58" s="30" t="s">
        <v>59</v>
      </c>
      <c r="D58" s="19" t="s">
        <v>135</v>
      </c>
      <c r="E58" s="21"/>
      <c r="F58" s="84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85"/>
      <c r="Y58" s="85"/>
      <c r="Z58" s="85"/>
    </row>
    <row r="59" spans="1:26" s="23" customFormat="1" ht="60" x14ac:dyDescent="0.25">
      <c r="A59" s="17">
        <v>26</v>
      </c>
      <c r="B59" s="18" t="s">
        <v>136</v>
      </c>
      <c r="C59" s="30" t="s">
        <v>59</v>
      </c>
      <c r="D59" s="19" t="s">
        <v>135</v>
      </c>
      <c r="E59" s="21"/>
      <c r="F59" s="84"/>
      <c r="G59" s="85"/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5"/>
      <c r="S59" s="85"/>
      <c r="T59" s="85"/>
      <c r="U59" s="85"/>
      <c r="V59" s="85"/>
      <c r="W59" s="85"/>
      <c r="X59" s="85"/>
      <c r="Y59" s="85"/>
      <c r="Z59" s="85"/>
    </row>
    <row r="60" spans="1:26" s="23" customFormat="1" ht="60" x14ac:dyDescent="0.25">
      <c r="A60" s="17">
        <v>27</v>
      </c>
      <c r="B60" s="18" t="s">
        <v>137</v>
      </c>
      <c r="C60" s="30" t="s">
        <v>59</v>
      </c>
      <c r="D60" s="19" t="s">
        <v>138</v>
      </c>
      <c r="E60" s="21"/>
      <c r="F60" s="84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</row>
    <row r="61" spans="1:26" s="23" customFormat="1" ht="60" x14ac:dyDescent="0.25">
      <c r="A61" s="17">
        <v>28</v>
      </c>
      <c r="B61" s="18" t="s">
        <v>139</v>
      </c>
      <c r="C61" s="30" t="s">
        <v>59</v>
      </c>
      <c r="D61" s="19" t="s">
        <v>138</v>
      </c>
      <c r="E61" s="21"/>
      <c r="F61" s="84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85"/>
    </row>
    <row r="62" spans="1:26" s="23" customFormat="1" ht="15.75" x14ac:dyDescent="0.25">
      <c r="A62" s="17">
        <v>29</v>
      </c>
      <c r="B62" s="18" t="s">
        <v>140</v>
      </c>
      <c r="C62" s="19" t="s">
        <v>59</v>
      </c>
      <c r="D62" s="19" t="s">
        <v>131</v>
      </c>
      <c r="E62" s="31"/>
      <c r="F62" s="84"/>
      <c r="G62" s="85"/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5"/>
      <c r="U62" s="85"/>
      <c r="V62" s="85"/>
      <c r="W62" s="85"/>
      <c r="X62" s="85"/>
      <c r="Y62" s="85"/>
      <c r="Z62" s="85"/>
    </row>
    <row r="63" spans="1:26" s="23" customFormat="1" ht="15.75" x14ac:dyDescent="0.25">
      <c r="A63" s="17">
        <v>30</v>
      </c>
      <c r="B63" s="18" t="s">
        <v>141</v>
      </c>
      <c r="C63" s="19" t="s">
        <v>59</v>
      </c>
      <c r="D63" s="19" t="s">
        <v>142</v>
      </c>
      <c r="E63" s="31"/>
      <c r="F63" s="84"/>
      <c r="G63" s="85"/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85"/>
      <c r="U63" s="85"/>
      <c r="V63" s="85"/>
      <c r="W63" s="85"/>
      <c r="X63" s="85"/>
      <c r="Y63" s="85"/>
      <c r="Z63" s="85"/>
    </row>
    <row r="64" spans="1:26" s="23" customFormat="1" ht="60" x14ac:dyDescent="0.25">
      <c r="A64" s="17">
        <v>31</v>
      </c>
      <c r="B64" s="18" t="s">
        <v>143</v>
      </c>
      <c r="C64" s="30" t="s">
        <v>59</v>
      </c>
      <c r="D64" s="19" t="s">
        <v>135</v>
      </c>
      <c r="E64" s="31"/>
      <c r="F64" s="84"/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  <c r="W64" s="85"/>
      <c r="X64" s="85"/>
      <c r="Y64" s="85"/>
      <c r="Z64" s="85"/>
    </row>
    <row r="65" spans="1:26" s="23" customFormat="1" ht="15.75" x14ac:dyDescent="0.25">
      <c r="A65" s="17">
        <v>32</v>
      </c>
      <c r="B65" s="18" t="s">
        <v>144</v>
      </c>
      <c r="C65" s="19" t="s">
        <v>59</v>
      </c>
      <c r="D65" s="19" t="s">
        <v>131</v>
      </c>
      <c r="E65" s="31"/>
      <c r="F65" s="84"/>
      <c r="G65" s="85"/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85"/>
      <c r="S65" s="85"/>
      <c r="T65" s="85"/>
      <c r="U65" s="85"/>
      <c r="V65" s="85"/>
      <c r="W65" s="85"/>
      <c r="X65" s="85"/>
      <c r="Y65" s="85"/>
      <c r="Z65" s="85"/>
    </row>
    <row r="66" spans="1:26" s="23" customFormat="1" ht="15.75" x14ac:dyDescent="0.25">
      <c r="A66" s="17">
        <v>33</v>
      </c>
      <c r="B66" s="18" t="s">
        <v>145</v>
      </c>
      <c r="C66" s="19" t="s">
        <v>59</v>
      </c>
      <c r="D66" s="19" t="s">
        <v>142</v>
      </c>
      <c r="E66" s="31"/>
      <c r="F66" s="84"/>
      <c r="G66" s="85"/>
      <c r="H66" s="85"/>
      <c r="I66" s="85"/>
      <c r="J66" s="85"/>
      <c r="K66" s="85"/>
      <c r="L66" s="85"/>
      <c r="M66" s="85"/>
      <c r="N66" s="85"/>
      <c r="O66" s="85"/>
      <c r="P66" s="85"/>
      <c r="Q66" s="85"/>
      <c r="R66" s="85"/>
      <c r="S66" s="85"/>
      <c r="T66" s="85"/>
      <c r="U66" s="85"/>
      <c r="V66" s="85"/>
      <c r="W66" s="85"/>
      <c r="X66" s="85"/>
      <c r="Y66" s="85"/>
      <c r="Z66" s="85"/>
    </row>
    <row r="67" spans="1:26" s="34" customFormat="1" ht="60" x14ac:dyDescent="0.25">
      <c r="A67" s="17">
        <v>34</v>
      </c>
      <c r="B67" s="18" t="s">
        <v>146</v>
      </c>
      <c r="C67" s="30" t="s">
        <v>59</v>
      </c>
      <c r="D67" s="19" t="s">
        <v>147</v>
      </c>
      <c r="E67" s="32"/>
      <c r="F67" s="86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  <c r="T67" s="87"/>
      <c r="U67" s="87"/>
      <c r="V67" s="87"/>
      <c r="W67" s="87"/>
      <c r="X67" s="87"/>
      <c r="Y67" s="87"/>
      <c r="Z67" s="87"/>
    </row>
    <row r="68" spans="1:26" s="23" customFormat="1" ht="60" x14ac:dyDescent="0.25">
      <c r="A68" s="17">
        <v>35</v>
      </c>
      <c r="B68" s="18" t="s">
        <v>148</v>
      </c>
      <c r="C68" s="30" t="s">
        <v>59</v>
      </c>
      <c r="D68" s="19" t="s">
        <v>149</v>
      </c>
      <c r="E68" s="31"/>
      <c r="F68" s="84"/>
      <c r="G68" s="85"/>
      <c r="H68" s="85"/>
      <c r="I68" s="85"/>
      <c r="J68" s="85"/>
      <c r="K68" s="85"/>
      <c r="L68" s="85"/>
      <c r="M68" s="85"/>
      <c r="N68" s="85"/>
      <c r="O68" s="85"/>
      <c r="P68" s="85"/>
      <c r="Q68" s="85"/>
      <c r="R68" s="85"/>
      <c r="S68" s="85"/>
      <c r="T68" s="85"/>
      <c r="U68" s="85"/>
      <c r="V68" s="85"/>
      <c r="W68" s="85"/>
      <c r="X68" s="85"/>
      <c r="Y68" s="85"/>
      <c r="Z68" s="85"/>
    </row>
    <row r="69" spans="1:26" s="23" customFormat="1" ht="60" x14ac:dyDescent="0.25">
      <c r="A69" s="17">
        <v>36</v>
      </c>
      <c r="B69" s="18" t="s">
        <v>150</v>
      </c>
      <c r="C69" s="30" t="s">
        <v>59</v>
      </c>
      <c r="D69" s="19" t="s">
        <v>135</v>
      </c>
      <c r="E69" s="31"/>
      <c r="F69" s="84"/>
      <c r="G69" s="85"/>
      <c r="H69" s="85"/>
      <c r="I69" s="85"/>
      <c r="J69" s="85"/>
      <c r="K69" s="85"/>
      <c r="L69" s="85"/>
      <c r="M69" s="85"/>
      <c r="N69" s="85"/>
      <c r="O69" s="85"/>
      <c r="P69" s="85"/>
      <c r="Q69" s="85"/>
      <c r="R69" s="85"/>
      <c r="S69" s="85"/>
      <c r="T69" s="85"/>
      <c r="U69" s="85"/>
      <c r="V69" s="85"/>
      <c r="W69" s="85"/>
      <c r="X69" s="85"/>
      <c r="Y69" s="85"/>
      <c r="Z69" s="85"/>
    </row>
    <row r="70" spans="1:26" s="23" customFormat="1" ht="15.75" x14ac:dyDescent="0.25">
      <c r="A70" s="17">
        <v>37</v>
      </c>
      <c r="B70" s="18" t="s">
        <v>151</v>
      </c>
      <c r="C70" s="19" t="s">
        <v>96</v>
      </c>
      <c r="D70" s="19" t="s">
        <v>152</v>
      </c>
      <c r="E70" s="31"/>
      <c r="F70" s="84"/>
      <c r="G70" s="85"/>
      <c r="H70" s="85"/>
      <c r="I70" s="85"/>
      <c r="J70" s="85"/>
      <c r="K70" s="85"/>
      <c r="L70" s="85"/>
      <c r="M70" s="85"/>
      <c r="N70" s="85"/>
      <c r="O70" s="85"/>
      <c r="P70" s="85"/>
      <c r="Q70" s="85"/>
      <c r="R70" s="85"/>
      <c r="S70" s="85"/>
      <c r="T70" s="85"/>
      <c r="U70" s="85"/>
      <c r="V70" s="85"/>
      <c r="W70" s="85"/>
      <c r="X70" s="85"/>
      <c r="Y70" s="85"/>
      <c r="Z70" s="85"/>
    </row>
    <row r="71" spans="1:26" s="23" customFormat="1" ht="15.75" x14ac:dyDescent="0.25">
      <c r="A71" s="17">
        <v>38</v>
      </c>
      <c r="B71" s="18" t="s">
        <v>154</v>
      </c>
      <c r="C71" s="19" t="s">
        <v>59</v>
      </c>
      <c r="D71" s="19" t="s">
        <v>155</v>
      </c>
      <c r="E71" s="31"/>
      <c r="F71" s="84"/>
      <c r="G71" s="85"/>
      <c r="H71" s="85"/>
      <c r="I71" s="85"/>
      <c r="J71" s="85"/>
      <c r="K71" s="85"/>
      <c r="L71" s="85"/>
      <c r="M71" s="85"/>
      <c r="N71" s="85"/>
      <c r="O71" s="85"/>
      <c r="P71" s="85"/>
      <c r="Q71" s="85"/>
      <c r="R71" s="85"/>
      <c r="S71" s="85"/>
      <c r="T71" s="85"/>
      <c r="U71" s="85"/>
      <c r="V71" s="85"/>
      <c r="W71" s="85"/>
      <c r="X71" s="85"/>
      <c r="Y71" s="85"/>
      <c r="Z71" s="85"/>
    </row>
    <row r="72" spans="1:26" s="23" customFormat="1" ht="15.75" x14ac:dyDescent="0.25">
      <c r="A72" s="17">
        <v>39</v>
      </c>
      <c r="B72" s="18" t="s">
        <v>157</v>
      </c>
      <c r="C72" s="19" t="s">
        <v>59</v>
      </c>
      <c r="D72" s="19" t="s">
        <v>158</v>
      </c>
      <c r="E72" s="31"/>
      <c r="F72" s="84"/>
      <c r="G72" s="85"/>
      <c r="H72" s="85"/>
      <c r="I72" s="85"/>
      <c r="J72" s="85"/>
      <c r="K72" s="85"/>
      <c r="L72" s="85"/>
      <c r="M72" s="85"/>
      <c r="N72" s="85"/>
      <c r="O72" s="85"/>
      <c r="P72" s="85"/>
      <c r="Q72" s="85"/>
      <c r="R72" s="85"/>
      <c r="S72" s="85"/>
      <c r="T72" s="85"/>
      <c r="U72" s="85"/>
      <c r="V72" s="85"/>
      <c r="W72" s="85"/>
      <c r="X72" s="85"/>
      <c r="Y72" s="85"/>
      <c r="Z72" s="85"/>
    </row>
    <row r="73" spans="1:26" s="23" customFormat="1" ht="15.75" x14ac:dyDescent="0.25">
      <c r="A73" s="17">
        <v>40</v>
      </c>
      <c r="B73" s="18" t="s">
        <v>159</v>
      </c>
      <c r="C73" s="19" t="s">
        <v>59</v>
      </c>
      <c r="D73" s="19" t="s">
        <v>160</v>
      </c>
      <c r="E73" s="31"/>
      <c r="F73" s="84"/>
      <c r="G73" s="85"/>
      <c r="H73" s="85"/>
      <c r="I73" s="85"/>
      <c r="J73" s="85"/>
      <c r="K73" s="85"/>
      <c r="L73" s="85"/>
      <c r="M73" s="85"/>
      <c r="N73" s="85"/>
      <c r="O73" s="85"/>
      <c r="P73" s="85"/>
      <c r="Q73" s="85"/>
      <c r="R73" s="85"/>
      <c r="S73" s="85"/>
      <c r="T73" s="85"/>
      <c r="U73" s="85"/>
      <c r="V73" s="85"/>
      <c r="W73" s="85"/>
      <c r="X73" s="85"/>
      <c r="Y73" s="85"/>
      <c r="Z73" s="85"/>
    </row>
    <row r="74" spans="1:26" s="23" customFormat="1" ht="60" x14ac:dyDescent="0.25">
      <c r="A74" s="17">
        <v>41</v>
      </c>
      <c r="B74" s="18" t="s">
        <v>161</v>
      </c>
      <c r="C74" s="19" t="s">
        <v>59</v>
      </c>
      <c r="D74" s="19" t="s">
        <v>162</v>
      </c>
      <c r="E74" s="31"/>
      <c r="F74" s="84"/>
      <c r="G74" s="85"/>
      <c r="H74" s="85"/>
      <c r="I74" s="85"/>
      <c r="J74" s="85"/>
      <c r="K74" s="85"/>
      <c r="L74" s="85"/>
      <c r="M74" s="85"/>
      <c r="N74" s="85"/>
      <c r="O74" s="85"/>
      <c r="P74" s="85"/>
      <c r="Q74" s="85"/>
      <c r="R74" s="85"/>
      <c r="S74" s="85"/>
      <c r="T74" s="85"/>
      <c r="U74" s="85"/>
      <c r="V74" s="85"/>
      <c r="W74" s="85"/>
      <c r="X74" s="85"/>
      <c r="Y74" s="85"/>
      <c r="Z74" s="85"/>
    </row>
    <row r="75" spans="1:26" s="23" customFormat="1" ht="47.25" x14ac:dyDescent="0.25">
      <c r="A75" s="17">
        <v>42</v>
      </c>
      <c r="B75" s="18" t="s">
        <v>164</v>
      </c>
      <c r="C75" s="19" t="s">
        <v>59</v>
      </c>
      <c r="D75" s="19" t="s">
        <v>165</v>
      </c>
      <c r="E75" s="31"/>
      <c r="F75" s="84"/>
      <c r="G75" s="85"/>
      <c r="H75" s="85"/>
      <c r="I75" s="85"/>
      <c r="J75" s="85"/>
      <c r="K75" s="85"/>
      <c r="L75" s="85"/>
      <c r="M75" s="85"/>
      <c r="N75" s="85"/>
      <c r="O75" s="85"/>
      <c r="P75" s="85"/>
      <c r="Q75" s="85"/>
      <c r="R75" s="85"/>
      <c r="S75" s="85"/>
      <c r="T75" s="85"/>
      <c r="U75" s="85"/>
      <c r="V75" s="85"/>
      <c r="W75" s="85"/>
      <c r="X75" s="85"/>
      <c r="Y75" s="85"/>
      <c r="Z75" s="85"/>
    </row>
    <row r="76" spans="1:26" s="23" customFormat="1" ht="30" x14ac:dyDescent="0.25">
      <c r="A76" s="17">
        <v>43</v>
      </c>
      <c r="B76" s="18" t="s">
        <v>166</v>
      </c>
      <c r="C76" s="19" t="s">
        <v>71</v>
      </c>
      <c r="D76" s="19" t="s">
        <v>82</v>
      </c>
      <c r="E76" s="31"/>
      <c r="F76" s="84"/>
      <c r="G76" s="85"/>
      <c r="H76" s="85"/>
      <c r="I76" s="85"/>
      <c r="J76" s="85"/>
      <c r="K76" s="85"/>
      <c r="L76" s="85"/>
      <c r="M76" s="85"/>
      <c r="N76" s="85"/>
      <c r="O76" s="85"/>
      <c r="P76" s="85"/>
      <c r="Q76" s="85"/>
      <c r="R76" s="85"/>
      <c r="S76" s="85"/>
      <c r="T76" s="85"/>
      <c r="U76" s="85"/>
      <c r="V76" s="85"/>
      <c r="W76" s="85"/>
      <c r="X76" s="85"/>
      <c r="Y76" s="85"/>
      <c r="Z76" s="85"/>
    </row>
    <row r="77" spans="1:26" s="40" customFormat="1" ht="15.75" x14ac:dyDescent="0.25">
      <c r="A77" s="17">
        <v>44</v>
      </c>
      <c r="B77" s="18" t="s">
        <v>168</v>
      </c>
      <c r="C77" s="19" t="s">
        <v>169</v>
      </c>
      <c r="D77" s="19" t="s">
        <v>170</v>
      </c>
      <c r="E77" s="38"/>
      <c r="F77" s="88"/>
      <c r="G77" s="89"/>
      <c r="H77" s="89"/>
      <c r="I77" s="89"/>
      <c r="J77" s="89"/>
      <c r="K77" s="89"/>
      <c r="L77" s="89"/>
      <c r="M77" s="89"/>
      <c r="N77" s="89"/>
      <c r="O77" s="89"/>
      <c r="P77" s="89"/>
      <c r="Q77" s="89"/>
      <c r="R77" s="89"/>
      <c r="S77" s="89"/>
      <c r="T77" s="89"/>
      <c r="U77" s="89"/>
      <c r="V77" s="89"/>
      <c r="W77" s="89"/>
      <c r="X77" s="89"/>
      <c r="Y77" s="89"/>
      <c r="Z77" s="89"/>
    </row>
    <row r="78" spans="1:26" s="23" customFormat="1" ht="47.25" x14ac:dyDescent="0.25">
      <c r="A78" s="17">
        <v>45</v>
      </c>
      <c r="B78" s="18" t="s">
        <v>171</v>
      </c>
      <c r="C78" s="19" t="s">
        <v>172</v>
      </c>
      <c r="D78" s="19" t="s">
        <v>48</v>
      </c>
      <c r="E78" s="31"/>
      <c r="F78" s="84"/>
      <c r="G78" s="85"/>
      <c r="H78" s="85"/>
      <c r="I78" s="85"/>
      <c r="J78" s="85"/>
      <c r="K78" s="85"/>
      <c r="L78" s="85"/>
      <c r="M78" s="85"/>
      <c r="N78" s="85"/>
      <c r="O78" s="85"/>
      <c r="P78" s="85"/>
      <c r="Q78" s="85"/>
      <c r="R78" s="85"/>
      <c r="S78" s="85"/>
      <c r="T78" s="85"/>
      <c r="U78" s="85"/>
      <c r="V78" s="85"/>
      <c r="W78" s="85"/>
      <c r="X78" s="85"/>
      <c r="Y78" s="85"/>
      <c r="Z78" s="85"/>
    </row>
    <row r="79" spans="1:26" s="23" customFormat="1" ht="15.75" x14ac:dyDescent="0.25">
      <c r="A79" s="17">
        <v>46</v>
      </c>
      <c r="B79" s="18" t="s">
        <v>174</v>
      </c>
      <c r="C79" s="19" t="s">
        <v>175</v>
      </c>
      <c r="D79" s="19" t="s">
        <v>176</v>
      </c>
      <c r="E79" s="31"/>
      <c r="F79" s="84"/>
      <c r="G79" s="85"/>
      <c r="H79" s="85"/>
      <c r="I79" s="85"/>
      <c r="J79" s="85"/>
      <c r="K79" s="85"/>
      <c r="L79" s="85"/>
      <c r="M79" s="85"/>
      <c r="N79" s="85"/>
      <c r="O79" s="85"/>
      <c r="P79" s="85"/>
      <c r="Q79" s="85"/>
      <c r="R79" s="85"/>
      <c r="S79" s="85"/>
      <c r="T79" s="85"/>
      <c r="U79" s="85"/>
      <c r="V79" s="85"/>
      <c r="W79" s="85"/>
      <c r="X79" s="85"/>
      <c r="Y79" s="85"/>
      <c r="Z79" s="85"/>
    </row>
    <row r="80" spans="1:26" s="23" customFormat="1" ht="30" x14ac:dyDescent="0.25">
      <c r="A80" s="17">
        <v>47</v>
      </c>
      <c r="B80" s="18" t="s">
        <v>178</v>
      </c>
      <c r="C80" s="19" t="s">
        <v>59</v>
      </c>
      <c r="D80" s="19" t="s">
        <v>87</v>
      </c>
      <c r="E80" s="31"/>
      <c r="F80" s="84"/>
      <c r="G80" s="85"/>
      <c r="H80" s="85"/>
      <c r="I80" s="85"/>
      <c r="J80" s="85"/>
      <c r="K80" s="85"/>
      <c r="L80" s="85"/>
      <c r="M80" s="85"/>
      <c r="N80" s="85"/>
      <c r="O80" s="85"/>
      <c r="P80" s="85"/>
      <c r="Q80" s="85"/>
      <c r="R80" s="85"/>
      <c r="S80" s="85"/>
      <c r="T80" s="85"/>
      <c r="U80" s="85"/>
      <c r="V80" s="85"/>
      <c r="W80" s="85"/>
      <c r="X80" s="85"/>
      <c r="Y80" s="85"/>
      <c r="Z80" s="85"/>
    </row>
    <row r="81" spans="1:26" s="23" customFormat="1" ht="15.75" x14ac:dyDescent="0.25">
      <c r="A81" s="17">
        <v>48</v>
      </c>
      <c r="B81" s="18" t="s">
        <v>179</v>
      </c>
      <c r="C81" s="19" t="s">
        <v>172</v>
      </c>
      <c r="D81" s="19" t="s">
        <v>180</v>
      </c>
      <c r="E81" s="31"/>
      <c r="F81" s="84"/>
      <c r="G81" s="85"/>
      <c r="H81" s="85"/>
      <c r="I81" s="85"/>
      <c r="J81" s="85"/>
      <c r="K81" s="85"/>
      <c r="L81" s="85"/>
      <c r="M81" s="85"/>
      <c r="N81" s="85"/>
      <c r="O81" s="85"/>
      <c r="P81" s="85"/>
      <c r="Q81" s="85"/>
      <c r="R81" s="85"/>
      <c r="S81" s="85"/>
      <c r="T81" s="85"/>
      <c r="U81" s="85"/>
      <c r="V81" s="85"/>
      <c r="W81" s="85"/>
      <c r="X81" s="85"/>
      <c r="Y81" s="85"/>
      <c r="Z81" s="85"/>
    </row>
    <row r="82" spans="1:26" s="23" customFormat="1" ht="31.5" x14ac:dyDescent="0.25">
      <c r="A82" s="17">
        <v>49</v>
      </c>
      <c r="B82" s="18" t="s">
        <v>182</v>
      </c>
      <c r="C82" s="19" t="s">
        <v>96</v>
      </c>
      <c r="D82" s="19" t="s">
        <v>183</v>
      </c>
      <c r="E82" s="31"/>
      <c r="F82" s="84"/>
      <c r="G82" s="85"/>
      <c r="H82" s="85"/>
      <c r="I82" s="85"/>
      <c r="J82" s="85"/>
      <c r="K82" s="85"/>
      <c r="L82" s="85"/>
      <c r="M82" s="85"/>
      <c r="N82" s="85"/>
      <c r="O82" s="85"/>
      <c r="P82" s="85"/>
      <c r="Q82" s="85"/>
      <c r="R82" s="85"/>
      <c r="S82" s="85"/>
      <c r="T82" s="85"/>
      <c r="U82" s="85"/>
      <c r="V82" s="85"/>
      <c r="W82" s="85"/>
      <c r="X82" s="85"/>
      <c r="Y82" s="85"/>
      <c r="Z82" s="85"/>
    </row>
    <row r="83" spans="1:26" s="23" customFormat="1" ht="30" x14ac:dyDescent="0.25">
      <c r="A83" s="17">
        <v>50</v>
      </c>
      <c r="B83" s="18" t="s">
        <v>185</v>
      </c>
      <c r="C83" s="19" t="s">
        <v>29</v>
      </c>
      <c r="D83" s="19" t="s">
        <v>186</v>
      </c>
      <c r="E83" s="31"/>
      <c r="F83" s="84"/>
      <c r="G83" s="85"/>
      <c r="H83" s="85"/>
      <c r="I83" s="85"/>
      <c r="J83" s="85"/>
      <c r="K83" s="85"/>
      <c r="L83" s="85"/>
      <c r="M83" s="85"/>
      <c r="N83" s="85"/>
      <c r="O83" s="85"/>
      <c r="P83" s="85"/>
      <c r="Q83" s="85"/>
      <c r="R83" s="85"/>
      <c r="S83" s="85"/>
      <c r="T83" s="85"/>
      <c r="U83" s="85"/>
      <c r="V83" s="85"/>
      <c r="W83" s="85"/>
      <c r="X83" s="85"/>
      <c r="Y83" s="85"/>
      <c r="Z83" s="85"/>
    </row>
    <row r="84" spans="1:26" s="23" customFormat="1" ht="30" x14ac:dyDescent="0.25">
      <c r="A84" s="17">
        <v>51</v>
      </c>
      <c r="B84" s="18" t="s">
        <v>188</v>
      </c>
      <c r="C84" s="19" t="s">
        <v>59</v>
      </c>
      <c r="D84" s="19" t="s">
        <v>189</v>
      </c>
      <c r="E84" s="31"/>
      <c r="F84" s="84"/>
      <c r="G84" s="85"/>
      <c r="H84" s="85"/>
      <c r="I84" s="85"/>
      <c r="J84" s="85"/>
      <c r="K84" s="85"/>
      <c r="L84" s="85"/>
      <c r="M84" s="85"/>
      <c r="N84" s="85"/>
      <c r="O84" s="85"/>
      <c r="P84" s="85"/>
      <c r="Q84" s="85"/>
      <c r="R84" s="85"/>
      <c r="S84" s="85"/>
      <c r="T84" s="85"/>
      <c r="U84" s="85"/>
      <c r="V84" s="85"/>
      <c r="W84" s="85"/>
      <c r="X84" s="85"/>
      <c r="Y84" s="85"/>
      <c r="Z84" s="85"/>
    </row>
    <row r="85" spans="1:26" s="23" customFormat="1" ht="30" x14ac:dyDescent="0.25">
      <c r="A85" s="17">
        <v>52</v>
      </c>
      <c r="B85" s="18" t="s">
        <v>191</v>
      </c>
      <c r="C85" s="19" t="s">
        <v>59</v>
      </c>
      <c r="D85" s="19" t="s">
        <v>189</v>
      </c>
      <c r="E85" s="31"/>
      <c r="F85" s="84"/>
      <c r="G85" s="85"/>
      <c r="H85" s="85"/>
      <c r="I85" s="85"/>
      <c r="J85" s="85"/>
      <c r="K85" s="85"/>
      <c r="L85" s="85"/>
      <c r="M85" s="85"/>
      <c r="N85" s="85"/>
      <c r="O85" s="85"/>
      <c r="P85" s="85"/>
      <c r="Q85" s="85"/>
      <c r="R85" s="85"/>
      <c r="S85" s="85"/>
      <c r="T85" s="85"/>
      <c r="U85" s="85"/>
      <c r="V85" s="85"/>
      <c r="W85" s="85"/>
      <c r="X85" s="85"/>
      <c r="Y85" s="85"/>
      <c r="Z85" s="85"/>
    </row>
    <row r="86" spans="1:26" s="23" customFormat="1" ht="30" x14ac:dyDescent="0.25">
      <c r="A86" s="17">
        <v>53</v>
      </c>
      <c r="B86" s="18" t="s">
        <v>192</v>
      </c>
      <c r="C86" s="19" t="s">
        <v>59</v>
      </c>
      <c r="D86" s="19" t="s">
        <v>189</v>
      </c>
      <c r="E86" s="31"/>
      <c r="F86" s="84"/>
      <c r="G86" s="85"/>
      <c r="H86" s="85"/>
      <c r="I86" s="85"/>
      <c r="J86" s="85"/>
      <c r="K86" s="85"/>
      <c r="L86" s="85"/>
      <c r="M86" s="85"/>
      <c r="N86" s="85"/>
      <c r="O86" s="85"/>
      <c r="P86" s="85"/>
      <c r="Q86" s="85"/>
      <c r="R86" s="85"/>
      <c r="S86" s="85"/>
      <c r="T86" s="85"/>
      <c r="U86" s="85"/>
      <c r="V86" s="85"/>
      <c r="W86" s="85"/>
      <c r="X86" s="85"/>
      <c r="Y86" s="85"/>
      <c r="Z86" s="85"/>
    </row>
    <row r="87" spans="1:26" s="23" customFormat="1" ht="15.75" x14ac:dyDescent="0.25">
      <c r="A87" s="17">
        <v>54</v>
      </c>
      <c r="B87" s="18" t="s">
        <v>193</v>
      </c>
      <c r="C87" s="19" t="s">
        <v>34</v>
      </c>
      <c r="D87" s="19" t="s">
        <v>34</v>
      </c>
      <c r="E87" s="31"/>
      <c r="F87" s="84"/>
      <c r="G87" s="85"/>
      <c r="H87" s="85"/>
      <c r="I87" s="85"/>
      <c r="J87" s="85"/>
      <c r="K87" s="85"/>
      <c r="L87" s="85"/>
      <c r="M87" s="85"/>
      <c r="N87" s="85"/>
      <c r="O87" s="85"/>
      <c r="P87" s="85"/>
      <c r="Q87" s="85"/>
      <c r="R87" s="85"/>
      <c r="S87" s="85"/>
      <c r="T87" s="85"/>
      <c r="U87" s="85"/>
      <c r="V87" s="85"/>
      <c r="W87" s="85"/>
      <c r="X87" s="85"/>
      <c r="Y87" s="85"/>
      <c r="Z87" s="85"/>
    </row>
    <row r="88" spans="1:26" s="23" customFormat="1" ht="30" x14ac:dyDescent="0.25">
      <c r="A88" s="17">
        <v>55</v>
      </c>
      <c r="B88" s="18" t="s">
        <v>195</v>
      </c>
      <c r="C88" s="19" t="s">
        <v>196</v>
      </c>
      <c r="D88" s="19" t="s">
        <v>197</v>
      </c>
      <c r="E88" s="31"/>
      <c r="F88" s="84"/>
      <c r="G88" s="85"/>
      <c r="H88" s="85"/>
      <c r="I88" s="85"/>
      <c r="J88" s="85"/>
      <c r="K88" s="85"/>
      <c r="L88" s="85"/>
      <c r="M88" s="85"/>
      <c r="N88" s="85"/>
      <c r="O88" s="85"/>
      <c r="P88" s="85"/>
      <c r="Q88" s="85"/>
      <c r="R88" s="85"/>
      <c r="S88" s="85"/>
      <c r="T88" s="85"/>
      <c r="U88" s="85"/>
      <c r="V88" s="85"/>
      <c r="W88" s="85"/>
      <c r="X88" s="85"/>
      <c r="Y88" s="85"/>
      <c r="Z88" s="85"/>
    </row>
    <row r="89" spans="1:26" s="23" customFormat="1" ht="31.5" x14ac:dyDescent="0.25">
      <c r="A89" s="17">
        <v>56</v>
      </c>
      <c r="B89" s="18" t="s">
        <v>199</v>
      </c>
      <c r="C89" s="30" t="s">
        <v>172</v>
      </c>
      <c r="D89" s="30" t="s">
        <v>200</v>
      </c>
      <c r="E89" s="31"/>
      <c r="F89" s="84"/>
      <c r="G89" s="85"/>
      <c r="H89" s="85"/>
      <c r="I89" s="85"/>
      <c r="J89" s="85"/>
      <c r="K89" s="85"/>
      <c r="L89" s="85"/>
      <c r="M89" s="85"/>
      <c r="N89" s="85"/>
      <c r="O89" s="85"/>
      <c r="P89" s="85"/>
      <c r="Q89" s="85"/>
      <c r="R89" s="85"/>
      <c r="S89" s="85"/>
      <c r="T89" s="85"/>
      <c r="U89" s="85"/>
      <c r="V89" s="85"/>
      <c r="W89" s="85"/>
      <c r="X89" s="85"/>
      <c r="Y89" s="85"/>
      <c r="Z89" s="85"/>
    </row>
    <row r="90" spans="1:26" s="23" customFormat="1" ht="30" x14ac:dyDescent="0.25">
      <c r="A90" s="17">
        <v>57</v>
      </c>
      <c r="B90" s="18" t="s">
        <v>201</v>
      </c>
      <c r="C90" s="30" t="s">
        <v>172</v>
      </c>
      <c r="D90" s="30" t="s">
        <v>200</v>
      </c>
      <c r="E90" s="31"/>
      <c r="F90" s="84"/>
      <c r="G90" s="85"/>
      <c r="H90" s="85"/>
      <c r="I90" s="85"/>
      <c r="J90" s="85"/>
      <c r="K90" s="85"/>
      <c r="L90" s="85"/>
      <c r="M90" s="85"/>
      <c r="N90" s="85"/>
      <c r="O90" s="85"/>
      <c r="P90" s="85"/>
      <c r="Q90" s="85"/>
      <c r="R90" s="85"/>
      <c r="S90" s="85"/>
      <c r="T90" s="85"/>
      <c r="U90" s="85"/>
      <c r="V90" s="85"/>
      <c r="W90" s="85"/>
      <c r="X90" s="85"/>
      <c r="Y90" s="85"/>
      <c r="Z90" s="85"/>
    </row>
    <row r="91" spans="1:26" s="23" customFormat="1" ht="31.5" x14ac:dyDescent="0.25">
      <c r="A91" s="17">
        <v>58</v>
      </c>
      <c r="B91" s="18" t="s">
        <v>202</v>
      </c>
      <c r="C91" s="30" t="s">
        <v>172</v>
      </c>
      <c r="D91" s="30" t="s">
        <v>200</v>
      </c>
      <c r="E91" s="31"/>
      <c r="F91" s="84"/>
      <c r="G91" s="85"/>
      <c r="H91" s="85"/>
      <c r="I91" s="85"/>
      <c r="J91" s="85"/>
      <c r="K91" s="85"/>
      <c r="L91" s="85"/>
      <c r="M91" s="85"/>
      <c r="N91" s="85"/>
      <c r="O91" s="85"/>
      <c r="P91" s="85"/>
      <c r="Q91" s="85"/>
      <c r="R91" s="85"/>
      <c r="S91" s="85"/>
      <c r="T91" s="85"/>
      <c r="U91" s="85"/>
      <c r="V91" s="85"/>
      <c r="W91" s="85"/>
      <c r="X91" s="85"/>
      <c r="Y91" s="85"/>
      <c r="Z91" s="85"/>
    </row>
    <row r="92" spans="1:26" s="23" customFormat="1" ht="15.75" x14ac:dyDescent="0.25">
      <c r="A92" s="17"/>
      <c r="B92" s="18"/>
      <c r="C92" s="30"/>
      <c r="D92" s="30"/>
      <c r="E92" s="31"/>
      <c r="F92" s="84"/>
      <c r="G92" s="85"/>
      <c r="H92" s="85"/>
      <c r="I92" s="85"/>
      <c r="J92" s="85"/>
      <c r="K92" s="85"/>
      <c r="L92" s="85"/>
      <c r="M92" s="85"/>
      <c r="N92" s="85"/>
      <c r="O92" s="85"/>
      <c r="P92" s="85"/>
      <c r="Q92" s="85"/>
      <c r="R92" s="85"/>
      <c r="S92" s="85"/>
      <c r="T92" s="85"/>
      <c r="U92" s="85"/>
      <c r="V92" s="85"/>
      <c r="W92" s="85"/>
      <c r="X92" s="85"/>
      <c r="Y92" s="85"/>
      <c r="Z92" s="85"/>
    </row>
    <row r="93" spans="1:26" s="23" customFormat="1" ht="15.75" x14ac:dyDescent="0.25">
      <c r="A93" s="17">
        <v>59</v>
      </c>
      <c r="B93" s="18" t="s">
        <v>203</v>
      </c>
      <c r="C93" s="19" t="s">
        <v>204</v>
      </c>
      <c r="D93" s="19" t="s">
        <v>204</v>
      </c>
      <c r="E93" s="31"/>
      <c r="F93" s="84"/>
      <c r="G93" s="85"/>
      <c r="H93" s="85"/>
      <c r="I93" s="85"/>
      <c r="J93" s="85"/>
      <c r="K93" s="85"/>
      <c r="L93" s="85"/>
      <c r="M93" s="85"/>
      <c r="N93" s="85"/>
      <c r="O93" s="85"/>
      <c r="P93" s="85"/>
      <c r="Q93" s="85"/>
      <c r="R93" s="85"/>
      <c r="S93" s="85"/>
      <c r="T93" s="85"/>
      <c r="U93" s="85"/>
      <c r="V93" s="85"/>
      <c r="W93" s="85"/>
      <c r="X93" s="85"/>
      <c r="Y93" s="85"/>
      <c r="Z93" s="85"/>
    </row>
    <row r="94" spans="1:26" s="23" customFormat="1" ht="15.75" x14ac:dyDescent="0.25">
      <c r="A94" s="17">
        <v>60</v>
      </c>
      <c r="B94" s="18" t="s">
        <v>205</v>
      </c>
      <c r="C94" s="19" t="s">
        <v>204</v>
      </c>
      <c r="D94" s="19" t="s">
        <v>204</v>
      </c>
      <c r="E94" s="31"/>
      <c r="F94" s="84"/>
      <c r="G94" s="85"/>
      <c r="H94" s="85"/>
      <c r="I94" s="85"/>
      <c r="J94" s="85"/>
      <c r="K94" s="85"/>
      <c r="L94" s="85"/>
      <c r="M94" s="85"/>
      <c r="N94" s="85"/>
      <c r="O94" s="85"/>
      <c r="P94" s="85"/>
      <c r="Q94" s="85"/>
      <c r="R94" s="85"/>
      <c r="S94" s="85"/>
      <c r="T94" s="85"/>
      <c r="U94" s="85"/>
      <c r="V94" s="85"/>
      <c r="W94" s="85"/>
      <c r="X94" s="85"/>
      <c r="Y94" s="85"/>
      <c r="Z94" s="85"/>
    </row>
    <row r="95" spans="1:26" s="23" customFormat="1" ht="15.75" x14ac:dyDescent="0.25">
      <c r="A95" s="17">
        <v>61</v>
      </c>
      <c r="B95" s="18" t="s">
        <v>206</v>
      </c>
      <c r="C95" s="19" t="s">
        <v>204</v>
      </c>
      <c r="D95" s="19" t="s">
        <v>204</v>
      </c>
      <c r="E95" s="31"/>
      <c r="F95" s="84"/>
      <c r="G95" s="85"/>
      <c r="H95" s="85"/>
      <c r="I95" s="85"/>
      <c r="J95" s="85"/>
      <c r="K95" s="85"/>
      <c r="L95" s="85"/>
      <c r="M95" s="85"/>
      <c r="N95" s="85"/>
      <c r="O95" s="85"/>
      <c r="P95" s="85"/>
      <c r="Q95" s="85"/>
      <c r="R95" s="85"/>
      <c r="S95" s="85"/>
      <c r="T95" s="85"/>
      <c r="U95" s="85"/>
      <c r="V95" s="85"/>
      <c r="W95" s="85"/>
      <c r="X95" s="85"/>
      <c r="Y95" s="85"/>
      <c r="Z95" s="85"/>
    </row>
    <row r="96" spans="1:26" s="23" customFormat="1" ht="15.75" x14ac:dyDescent="0.25">
      <c r="A96" s="17">
        <v>62</v>
      </c>
      <c r="B96" s="18" t="s">
        <v>207</v>
      </c>
      <c r="C96" s="19" t="s">
        <v>204</v>
      </c>
      <c r="D96" s="19" t="s">
        <v>204</v>
      </c>
      <c r="E96" s="31"/>
      <c r="F96" s="84"/>
      <c r="G96" s="85"/>
      <c r="H96" s="85"/>
      <c r="I96" s="85"/>
      <c r="J96" s="85"/>
      <c r="K96" s="85"/>
      <c r="L96" s="85"/>
      <c r="M96" s="85"/>
      <c r="N96" s="85"/>
      <c r="O96" s="85"/>
      <c r="P96" s="85"/>
      <c r="Q96" s="85"/>
      <c r="R96" s="85"/>
      <c r="S96" s="85"/>
      <c r="T96" s="85"/>
      <c r="U96" s="85"/>
      <c r="V96" s="85"/>
      <c r="W96" s="85"/>
      <c r="X96" s="85"/>
      <c r="Y96" s="85"/>
      <c r="Z96" s="85"/>
    </row>
    <row r="97" spans="1:26" s="23" customFormat="1" ht="31.5" x14ac:dyDescent="0.25">
      <c r="A97" s="17">
        <v>63</v>
      </c>
      <c r="B97" s="18" t="s">
        <v>208</v>
      </c>
      <c r="C97" s="19" t="s">
        <v>204</v>
      </c>
      <c r="D97" s="19" t="s">
        <v>204</v>
      </c>
      <c r="E97" s="31"/>
      <c r="F97" s="84"/>
      <c r="G97" s="85"/>
      <c r="H97" s="85"/>
      <c r="I97" s="85"/>
      <c r="J97" s="85"/>
      <c r="K97" s="85"/>
      <c r="L97" s="85"/>
      <c r="M97" s="85"/>
      <c r="N97" s="85"/>
      <c r="O97" s="85"/>
      <c r="P97" s="85"/>
      <c r="Q97" s="85"/>
      <c r="R97" s="85"/>
      <c r="S97" s="85"/>
      <c r="T97" s="85"/>
      <c r="U97" s="85"/>
      <c r="V97" s="85"/>
      <c r="W97" s="85"/>
      <c r="X97" s="85"/>
      <c r="Y97" s="85"/>
      <c r="Z97" s="85"/>
    </row>
    <row r="98" spans="1:26" s="23" customFormat="1" ht="20.25" x14ac:dyDescent="0.25">
      <c r="A98" s="17"/>
      <c r="B98" s="82" t="s">
        <v>385</v>
      </c>
      <c r="C98" s="19"/>
      <c r="D98" s="19"/>
      <c r="E98" s="31"/>
      <c r="F98" s="84"/>
      <c r="G98" s="85"/>
      <c r="H98" s="85"/>
      <c r="I98" s="85"/>
      <c r="J98" s="85"/>
      <c r="K98" s="85"/>
      <c r="L98" s="85"/>
      <c r="M98" s="85"/>
      <c r="N98" s="85"/>
      <c r="O98" s="85"/>
      <c r="P98" s="85"/>
      <c r="Q98" s="85"/>
      <c r="R98" s="85"/>
      <c r="S98" s="85"/>
      <c r="T98" s="85"/>
      <c r="U98" s="85"/>
      <c r="V98" s="85"/>
      <c r="W98" s="85"/>
      <c r="X98" s="85"/>
      <c r="Y98" s="85"/>
      <c r="Z98" s="85"/>
    </row>
    <row r="99" spans="1:26" s="16" customFormat="1" ht="15.75" x14ac:dyDescent="0.25">
      <c r="A99" s="52">
        <v>1</v>
      </c>
      <c r="B99" s="53" t="s">
        <v>213</v>
      </c>
      <c r="C99" s="54" t="s">
        <v>214</v>
      </c>
      <c r="D99" s="54" t="s">
        <v>215</v>
      </c>
      <c r="E99" s="56"/>
      <c r="F99" s="45"/>
      <c r="G99" s="48"/>
      <c r="H99" s="48"/>
      <c r="I99" s="48"/>
      <c r="J99" s="48"/>
      <c r="K99" s="48"/>
      <c r="L99" s="48"/>
      <c r="M99" s="48"/>
      <c r="N99" s="48"/>
      <c r="O99" s="48"/>
      <c r="P99" s="48"/>
      <c r="Q99" s="48"/>
      <c r="R99" s="48"/>
      <c r="S99" s="48"/>
      <c r="T99" s="48"/>
      <c r="U99" s="48"/>
      <c r="V99" s="48"/>
      <c r="W99" s="48"/>
      <c r="X99" s="48"/>
      <c r="Y99" s="48"/>
      <c r="Z99" s="48"/>
    </row>
    <row r="100" spans="1:26" s="16" customFormat="1" ht="15.75" x14ac:dyDescent="0.25">
      <c r="A100" s="52">
        <v>2</v>
      </c>
      <c r="B100" s="53" t="s">
        <v>217</v>
      </c>
      <c r="C100" s="54" t="s">
        <v>214</v>
      </c>
      <c r="D100" s="54" t="s">
        <v>218</v>
      </c>
      <c r="E100" s="56"/>
      <c r="F100" s="45"/>
      <c r="G100" s="48"/>
      <c r="H100" s="48"/>
      <c r="I100" s="48"/>
      <c r="J100" s="48"/>
      <c r="K100" s="48"/>
      <c r="L100" s="48"/>
      <c r="M100" s="48"/>
      <c r="N100" s="48"/>
      <c r="O100" s="48"/>
      <c r="P100" s="48"/>
      <c r="Q100" s="48"/>
      <c r="R100" s="48"/>
      <c r="S100" s="48"/>
      <c r="T100" s="48"/>
      <c r="U100" s="48"/>
      <c r="V100" s="48"/>
      <c r="W100" s="48"/>
      <c r="X100" s="48"/>
      <c r="Y100" s="48"/>
      <c r="Z100" s="48"/>
    </row>
    <row r="101" spans="1:26" s="16" customFormat="1" ht="47.25" x14ac:dyDescent="0.25">
      <c r="A101" s="52">
        <v>3</v>
      </c>
      <c r="B101" s="53" t="s">
        <v>220</v>
      </c>
      <c r="C101" s="54" t="s">
        <v>196</v>
      </c>
      <c r="D101" s="54" t="s">
        <v>221</v>
      </c>
      <c r="E101" s="56"/>
      <c r="F101" s="45"/>
      <c r="G101" s="48"/>
      <c r="H101" s="48"/>
      <c r="I101" s="48"/>
      <c r="J101" s="48"/>
      <c r="K101" s="48"/>
      <c r="L101" s="48"/>
      <c r="M101" s="48"/>
      <c r="N101" s="48"/>
      <c r="O101" s="48"/>
      <c r="P101" s="48"/>
      <c r="Q101" s="48"/>
      <c r="R101" s="48"/>
      <c r="S101" s="48"/>
      <c r="T101" s="48"/>
      <c r="U101" s="48"/>
      <c r="V101" s="48"/>
      <c r="W101" s="48"/>
      <c r="X101" s="48"/>
      <c r="Y101" s="48"/>
      <c r="Z101" s="48"/>
    </row>
    <row r="102" spans="1:26" s="16" customFormat="1" ht="47.25" x14ac:dyDescent="0.25">
      <c r="A102" s="52">
        <v>4</v>
      </c>
      <c r="B102" s="53" t="s">
        <v>223</v>
      </c>
      <c r="C102" s="54" t="s">
        <v>196</v>
      </c>
      <c r="D102" s="54" t="s">
        <v>224</v>
      </c>
      <c r="E102" s="56"/>
      <c r="F102" s="45"/>
      <c r="G102" s="48"/>
      <c r="H102" s="48"/>
      <c r="I102" s="48"/>
      <c r="J102" s="48"/>
      <c r="K102" s="48"/>
      <c r="L102" s="48"/>
      <c r="M102" s="48"/>
      <c r="N102" s="48"/>
      <c r="O102" s="48"/>
      <c r="P102" s="48"/>
      <c r="Q102" s="48"/>
      <c r="R102" s="48"/>
      <c r="S102" s="48"/>
      <c r="T102" s="48"/>
      <c r="U102" s="48"/>
      <c r="V102" s="48"/>
      <c r="W102" s="48"/>
      <c r="X102" s="48"/>
      <c r="Y102" s="48"/>
      <c r="Z102" s="48"/>
    </row>
    <row r="103" spans="1:26" s="16" customFormat="1" ht="47.25" x14ac:dyDescent="0.25">
      <c r="A103" s="52">
        <v>5</v>
      </c>
      <c r="B103" s="53" t="s">
        <v>226</v>
      </c>
      <c r="C103" s="54" t="s">
        <v>196</v>
      </c>
      <c r="D103" s="54" t="s">
        <v>227</v>
      </c>
      <c r="E103" s="56"/>
      <c r="F103" s="45"/>
      <c r="G103" s="48"/>
      <c r="H103" s="48"/>
      <c r="I103" s="48"/>
      <c r="J103" s="48"/>
      <c r="K103" s="48"/>
      <c r="L103" s="48"/>
      <c r="M103" s="48"/>
      <c r="N103" s="48"/>
      <c r="O103" s="48"/>
      <c r="P103" s="48"/>
      <c r="Q103" s="48"/>
      <c r="R103" s="48"/>
      <c r="S103" s="48"/>
      <c r="T103" s="48"/>
      <c r="U103" s="48"/>
      <c r="V103" s="48"/>
      <c r="W103" s="48"/>
      <c r="X103" s="48"/>
      <c r="Y103" s="48"/>
      <c r="Z103" s="48"/>
    </row>
    <row r="104" spans="1:26" s="16" customFormat="1" ht="31.5" x14ac:dyDescent="0.25">
      <c r="A104" s="52">
        <v>6</v>
      </c>
      <c r="B104" s="53" t="s">
        <v>229</v>
      </c>
      <c r="C104" s="54" t="s">
        <v>196</v>
      </c>
      <c r="D104" s="54" t="s">
        <v>230</v>
      </c>
      <c r="E104" s="56"/>
      <c r="F104" s="45"/>
      <c r="G104" s="48"/>
      <c r="H104" s="48"/>
      <c r="I104" s="48"/>
      <c r="J104" s="48"/>
      <c r="K104" s="48"/>
      <c r="L104" s="48"/>
      <c r="M104" s="48"/>
      <c r="N104" s="48"/>
      <c r="O104" s="48"/>
      <c r="P104" s="48"/>
      <c r="Q104" s="48"/>
      <c r="R104" s="48"/>
      <c r="S104" s="48"/>
      <c r="T104" s="48"/>
      <c r="U104" s="48"/>
      <c r="V104" s="48"/>
      <c r="W104" s="48"/>
      <c r="X104" s="48"/>
      <c r="Y104" s="48"/>
      <c r="Z104" s="48"/>
    </row>
    <row r="105" spans="1:26" s="60" customFormat="1" ht="31.5" x14ac:dyDescent="0.25">
      <c r="A105" s="52">
        <v>7</v>
      </c>
      <c r="B105" s="53" t="s">
        <v>232</v>
      </c>
      <c r="C105" s="54" t="s">
        <v>34</v>
      </c>
      <c r="D105" s="54" t="s">
        <v>34</v>
      </c>
      <c r="E105" s="58"/>
      <c r="F105" s="90"/>
      <c r="G105" s="91"/>
      <c r="H105" s="91"/>
      <c r="I105" s="91"/>
      <c r="J105" s="91"/>
      <c r="K105" s="91"/>
      <c r="L105" s="91"/>
      <c r="M105" s="91"/>
      <c r="N105" s="91"/>
      <c r="O105" s="91"/>
      <c r="P105" s="91"/>
      <c r="Q105" s="91"/>
      <c r="R105" s="91"/>
      <c r="S105" s="91"/>
      <c r="T105" s="91"/>
      <c r="U105" s="91"/>
      <c r="V105" s="91"/>
      <c r="W105" s="91"/>
      <c r="X105" s="91"/>
      <c r="Y105" s="91"/>
      <c r="Z105" s="91"/>
    </row>
    <row r="106" spans="1:26" s="16" customFormat="1" ht="47.25" x14ac:dyDescent="0.25">
      <c r="A106" s="52">
        <v>8</v>
      </c>
      <c r="B106" s="53" t="s">
        <v>234</v>
      </c>
      <c r="C106" s="54" t="s">
        <v>196</v>
      </c>
      <c r="D106" s="54" t="s">
        <v>235</v>
      </c>
      <c r="E106" s="56"/>
      <c r="F106" s="45"/>
      <c r="G106" s="48"/>
      <c r="H106" s="48"/>
      <c r="I106" s="48"/>
      <c r="J106" s="48"/>
      <c r="K106" s="48"/>
      <c r="L106" s="48"/>
      <c r="M106" s="48"/>
      <c r="N106" s="48"/>
      <c r="O106" s="48"/>
      <c r="P106" s="48"/>
      <c r="Q106" s="48"/>
      <c r="R106" s="48"/>
      <c r="S106" s="48"/>
      <c r="T106" s="48"/>
      <c r="U106" s="48"/>
      <c r="V106" s="48"/>
      <c r="W106" s="48"/>
      <c r="X106" s="48"/>
      <c r="Y106" s="48"/>
      <c r="Z106" s="48"/>
    </row>
    <row r="107" spans="1:26" s="16" customFormat="1" ht="47.25" x14ac:dyDescent="0.25">
      <c r="A107" s="52">
        <v>9</v>
      </c>
      <c r="B107" s="53" t="s">
        <v>237</v>
      </c>
      <c r="C107" s="54" t="s">
        <v>196</v>
      </c>
      <c r="D107" s="54" t="s">
        <v>238</v>
      </c>
      <c r="E107" s="56"/>
      <c r="F107" s="45"/>
      <c r="G107" s="48"/>
      <c r="H107" s="48"/>
      <c r="I107" s="48"/>
      <c r="J107" s="48"/>
      <c r="K107" s="48"/>
      <c r="L107" s="48"/>
      <c r="M107" s="48"/>
      <c r="N107" s="48"/>
      <c r="O107" s="48"/>
      <c r="P107" s="48"/>
      <c r="Q107" s="48"/>
      <c r="R107" s="48"/>
      <c r="S107" s="48"/>
      <c r="T107" s="48"/>
      <c r="U107" s="48"/>
      <c r="V107" s="48"/>
      <c r="W107" s="48"/>
      <c r="X107" s="48"/>
      <c r="Y107" s="48"/>
      <c r="Z107" s="48"/>
    </row>
    <row r="108" spans="1:26" s="16" customFormat="1" ht="15.75" x14ac:dyDescent="0.25">
      <c r="A108" s="52">
        <v>10</v>
      </c>
      <c r="B108" s="53" t="s">
        <v>239</v>
      </c>
      <c r="C108" s="54" t="s">
        <v>214</v>
      </c>
      <c r="D108" s="54" t="s">
        <v>215</v>
      </c>
      <c r="E108" s="56"/>
      <c r="F108" s="45"/>
      <c r="G108" s="48"/>
      <c r="H108" s="48"/>
      <c r="I108" s="48"/>
      <c r="J108" s="48"/>
      <c r="K108" s="48"/>
      <c r="L108" s="48"/>
      <c r="M108" s="48"/>
      <c r="N108" s="48"/>
      <c r="O108" s="48"/>
      <c r="P108" s="48"/>
      <c r="Q108" s="48"/>
      <c r="R108" s="48"/>
      <c r="S108" s="48"/>
      <c r="T108" s="48"/>
      <c r="U108" s="48"/>
      <c r="V108" s="48"/>
      <c r="W108" s="48"/>
      <c r="X108" s="48"/>
      <c r="Y108" s="48"/>
      <c r="Z108" s="48"/>
    </row>
    <row r="109" spans="1:26" s="16" customFormat="1" ht="31.5" x14ac:dyDescent="0.25">
      <c r="A109" s="52">
        <v>11</v>
      </c>
      <c r="B109" s="53" t="s">
        <v>241</v>
      </c>
      <c r="C109" s="54" t="s">
        <v>29</v>
      </c>
      <c r="D109" s="54" t="s">
        <v>242</v>
      </c>
      <c r="E109" s="56"/>
      <c r="F109" s="45"/>
      <c r="G109" s="48"/>
      <c r="H109" s="48"/>
      <c r="I109" s="48"/>
      <c r="J109" s="48"/>
      <c r="K109" s="48"/>
      <c r="L109" s="48"/>
      <c r="M109" s="48"/>
      <c r="N109" s="48"/>
      <c r="O109" s="48"/>
      <c r="P109" s="48"/>
      <c r="Q109" s="48"/>
      <c r="R109" s="48"/>
      <c r="S109" s="48"/>
      <c r="T109" s="48"/>
      <c r="U109" s="48"/>
      <c r="V109" s="48"/>
      <c r="W109" s="48"/>
      <c r="X109" s="48"/>
      <c r="Y109" s="48"/>
      <c r="Z109" s="48"/>
    </row>
    <row r="110" spans="1:26" s="16" customFormat="1" ht="31.5" x14ac:dyDescent="0.25">
      <c r="A110" s="52">
        <v>12</v>
      </c>
      <c r="B110" s="53" t="s">
        <v>244</v>
      </c>
      <c r="C110" s="54" t="s">
        <v>245</v>
      </c>
      <c r="D110" s="54" t="s">
        <v>246</v>
      </c>
      <c r="E110" s="56"/>
      <c r="F110" s="45"/>
      <c r="G110" s="48"/>
      <c r="H110" s="48"/>
      <c r="I110" s="48"/>
      <c r="J110" s="48"/>
      <c r="K110" s="48"/>
      <c r="L110" s="48"/>
      <c r="M110" s="48"/>
      <c r="N110" s="48"/>
      <c r="O110" s="48"/>
      <c r="P110" s="48"/>
      <c r="Q110" s="48"/>
      <c r="R110" s="48"/>
      <c r="S110" s="48"/>
      <c r="T110" s="48"/>
      <c r="U110" s="48"/>
      <c r="V110" s="48"/>
      <c r="W110" s="48"/>
      <c r="X110" s="48"/>
      <c r="Y110" s="48"/>
      <c r="Z110" s="48"/>
    </row>
    <row r="111" spans="1:26" s="16" customFormat="1" ht="31.5" x14ac:dyDescent="0.25">
      <c r="A111" s="52">
        <v>13</v>
      </c>
      <c r="B111" s="53" t="s">
        <v>248</v>
      </c>
      <c r="C111" s="54" t="s">
        <v>245</v>
      </c>
      <c r="D111" s="54" t="s">
        <v>119</v>
      </c>
      <c r="E111" s="56"/>
      <c r="F111" s="45"/>
      <c r="G111" s="48"/>
      <c r="H111" s="48"/>
      <c r="I111" s="48"/>
      <c r="J111" s="48"/>
      <c r="K111" s="48"/>
      <c r="L111" s="48"/>
      <c r="M111" s="48"/>
      <c r="N111" s="48"/>
      <c r="O111" s="48"/>
      <c r="P111" s="48"/>
      <c r="Q111" s="48"/>
      <c r="R111" s="48"/>
      <c r="S111" s="48"/>
      <c r="T111" s="48"/>
      <c r="U111" s="48"/>
      <c r="V111" s="48"/>
      <c r="W111" s="48"/>
      <c r="X111" s="48"/>
      <c r="Y111" s="48"/>
      <c r="Z111" s="48"/>
    </row>
    <row r="112" spans="1:26" s="16" customFormat="1" ht="31.5" x14ac:dyDescent="0.25">
      <c r="A112" s="52">
        <v>14</v>
      </c>
      <c r="B112" s="53" t="s">
        <v>250</v>
      </c>
      <c r="C112" s="54" t="s">
        <v>29</v>
      </c>
      <c r="D112" s="54" t="s">
        <v>39</v>
      </c>
      <c r="E112" s="56"/>
      <c r="F112" s="45"/>
      <c r="G112" s="48"/>
      <c r="H112" s="48"/>
      <c r="I112" s="48"/>
      <c r="J112" s="48"/>
      <c r="K112" s="48"/>
      <c r="L112" s="48"/>
      <c r="M112" s="48"/>
      <c r="N112" s="48"/>
      <c r="O112" s="48"/>
      <c r="P112" s="48"/>
      <c r="Q112" s="48"/>
      <c r="R112" s="48"/>
      <c r="S112" s="48"/>
      <c r="T112" s="48"/>
      <c r="U112" s="48"/>
      <c r="V112" s="48"/>
      <c r="W112" s="48"/>
      <c r="X112" s="48"/>
      <c r="Y112" s="48"/>
      <c r="Z112" s="48"/>
    </row>
    <row r="113" spans="1:26" s="16" customFormat="1" ht="15.75" x14ac:dyDescent="0.25">
      <c r="A113" s="52">
        <v>15</v>
      </c>
      <c r="B113" s="53" t="s">
        <v>252</v>
      </c>
      <c r="C113" s="54" t="s">
        <v>29</v>
      </c>
      <c r="D113" s="54" t="s">
        <v>253</v>
      </c>
      <c r="E113" s="56"/>
      <c r="F113" s="45"/>
      <c r="G113" s="48"/>
      <c r="H113" s="48"/>
      <c r="I113" s="48"/>
      <c r="J113" s="48"/>
      <c r="K113" s="48"/>
      <c r="L113" s="48"/>
      <c r="M113" s="48"/>
      <c r="N113" s="48"/>
      <c r="O113" s="48"/>
      <c r="P113" s="48"/>
      <c r="Q113" s="48"/>
      <c r="R113" s="48"/>
      <c r="S113" s="48"/>
      <c r="T113" s="48"/>
      <c r="U113" s="48"/>
      <c r="V113" s="48"/>
      <c r="W113" s="48"/>
      <c r="X113" s="48"/>
      <c r="Y113" s="48"/>
      <c r="Z113" s="48"/>
    </row>
    <row r="114" spans="1:26" s="16" customFormat="1" ht="31.5" x14ac:dyDescent="0.25">
      <c r="A114" s="52">
        <v>16</v>
      </c>
      <c r="B114" s="53" t="s">
        <v>254</v>
      </c>
      <c r="C114" s="54" t="s">
        <v>29</v>
      </c>
      <c r="D114" s="54" t="s">
        <v>39</v>
      </c>
      <c r="E114" s="56"/>
      <c r="F114" s="45"/>
      <c r="G114" s="48"/>
      <c r="H114" s="48"/>
      <c r="I114" s="48"/>
      <c r="J114" s="48"/>
      <c r="K114" s="48"/>
      <c r="L114" s="48"/>
      <c r="M114" s="48"/>
      <c r="N114" s="48"/>
      <c r="O114" s="48"/>
      <c r="P114" s="48"/>
      <c r="Q114" s="48"/>
      <c r="R114" s="48"/>
      <c r="S114" s="48"/>
      <c r="T114" s="48"/>
      <c r="U114" s="48"/>
      <c r="V114" s="48"/>
      <c r="W114" s="48"/>
      <c r="X114" s="48"/>
      <c r="Y114" s="48"/>
      <c r="Z114" s="48"/>
    </row>
    <row r="115" spans="1:26" s="16" customFormat="1" ht="47.25" x14ac:dyDescent="0.25">
      <c r="A115" s="52">
        <v>17</v>
      </c>
      <c r="B115" s="53" t="s">
        <v>257</v>
      </c>
      <c r="C115" s="54" t="s">
        <v>245</v>
      </c>
      <c r="D115" s="54" t="s">
        <v>256</v>
      </c>
      <c r="E115" s="56"/>
      <c r="F115" s="45"/>
      <c r="G115" s="48"/>
      <c r="H115" s="48"/>
      <c r="I115" s="48"/>
      <c r="J115" s="48"/>
      <c r="K115" s="48"/>
      <c r="L115" s="48"/>
      <c r="M115" s="48"/>
      <c r="N115" s="48"/>
      <c r="O115" s="48"/>
      <c r="P115" s="48"/>
      <c r="Q115" s="48"/>
      <c r="R115" s="48"/>
      <c r="S115" s="48"/>
      <c r="T115" s="48"/>
      <c r="U115" s="48"/>
      <c r="V115" s="48"/>
      <c r="W115" s="48"/>
      <c r="X115" s="48"/>
      <c r="Y115" s="48"/>
      <c r="Z115" s="48"/>
    </row>
    <row r="116" spans="1:26" s="16" customFormat="1" ht="47.25" x14ac:dyDescent="0.25">
      <c r="A116" s="52">
        <v>18</v>
      </c>
      <c r="B116" s="53" t="s">
        <v>257</v>
      </c>
      <c r="C116" s="54" t="s">
        <v>96</v>
      </c>
      <c r="D116" s="54" t="s">
        <v>119</v>
      </c>
      <c r="E116" s="56"/>
      <c r="F116" s="45"/>
      <c r="G116" s="48"/>
      <c r="H116" s="48"/>
      <c r="I116" s="48"/>
      <c r="J116" s="48"/>
      <c r="K116" s="48"/>
      <c r="L116" s="48"/>
      <c r="M116" s="48"/>
      <c r="N116" s="48"/>
      <c r="O116" s="48"/>
      <c r="P116" s="48"/>
      <c r="Q116" s="48"/>
      <c r="R116" s="48"/>
      <c r="S116" s="48"/>
      <c r="T116" s="48"/>
      <c r="U116" s="48"/>
      <c r="V116" s="48"/>
      <c r="W116" s="48"/>
      <c r="X116" s="48"/>
      <c r="Y116" s="48"/>
      <c r="Z116" s="48"/>
    </row>
    <row r="117" spans="1:26" s="16" customFormat="1" ht="31.5" x14ac:dyDescent="0.25">
      <c r="A117" s="52">
        <v>19</v>
      </c>
      <c r="B117" s="53" t="s">
        <v>259</v>
      </c>
      <c r="C117" s="54" t="s">
        <v>105</v>
      </c>
      <c r="D117" s="54" t="s">
        <v>256</v>
      </c>
      <c r="E117" s="56"/>
      <c r="F117" s="45"/>
      <c r="G117" s="48"/>
      <c r="H117" s="48"/>
      <c r="I117" s="48"/>
      <c r="J117" s="48"/>
      <c r="K117" s="48"/>
      <c r="L117" s="48"/>
      <c r="M117" s="48"/>
      <c r="N117" s="48"/>
      <c r="O117" s="48"/>
      <c r="P117" s="48"/>
      <c r="Q117" s="48"/>
      <c r="R117" s="48"/>
      <c r="S117" s="48"/>
      <c r="T117" s="48"/>
      <c r="U117" s="48"/>
      <c r="V117" s="48"/>
      <c r="W117" s="48"/>
      <c r="X117" s="48"/>
      <c r="Y117" s="48"/>
      <c r="Z117" s="48"/>
    </row>
    <row r="118" spans="1:26" s="64" customFormat="1" ht="31.5" x14ac:dyDescent="0.25">
      <c r="A118" s="52">
        <v>20</v>
      </c>
      <c r="B118" s="53" t="s">
        <v>261</v>
      </c>
      <c r="C118" s="54" t="s">
        <v>96</v>
      </c>
      <c r="D118" s="54" t="s">
        <v>119</v>
      </c>
      <c r="E118" s="62"/>
      <c r="F118" s="92"/>
      <c r="G118" s="93"/>
      <c r="H118" s="93"/>
      <c r="I118" s="93"/>
      <c r="J118" s="93"/>
      <c r="K118" s="93"/>
      <c r="L118" s="93"/>
      <c r="M118" s="93"/>
      <c r="N118" s="93"/>
      <c r="O118" s="93"/>
      <c r="P118" s="93"/>
      <c r="Q118" s="93"/>
      <c r="R118" s="93"/>
      <c r="S118" s="93"/>
      <c r="T118" s="93"/>
      <c r="U118" s="93"/>
      <c r="V118" s="93"/>
      <c r="W118" s="93"/>
      <c r="X118" s="93"/>
      <c r="Y118" s="93"/>
      <c r="Z118" s="93"/>
    </row>
    <row r="119" spans="1:26" s="16" customFormat="1" ht="31.5" x14ac:dyDescent="0.25">
      <c r="A119" s="52">
        <v>21</v>
      </c>
      <c r="B119" s="53" t="s">
        <v>263</v>
      </c>
      <c r="C119" s="54" t="s">
        <v>245</v>
      </c>
      <c r="D119" s="54" t="s">
        <v>262</v>
      </c>
      <c r="E119" s="56"/>
      <c r="F119" s="45"/>
      <c r="G119" s="48"/>
      <c r="H119" s="48"/>
      <c r="I119" s="48"/>
      <c r="J119" s="48"/>
      <c r="K119" s="48"/>
      <c r="L119" s="48"/>
      <c r="M119" s="48"/>
      <c r="N119" s="48"/>
      <c r="O119" s="48"/>
      <c r="P119" s="48"/>
      <c r="Q119" s="48"/>
      <c r="R119" s="48"/>
      <c r="S119" s="48"/>
      <c r="T119" s="48"/>
      <c r="U119" s="48"/>
      <c r="V119" s="48"/>
      <c r="W119" s="48"/>
      <c r="X119" s="48"/>
      <c r="Y119" s="48"/>
      <c r="Z119" s="48"/>
    </row>
    <row r="120" spans="1:26" s="16" customFormat="1" ht="31.5" x14ac:dyDescent="0.25">
      <c r="A120" s="52">
        <v>22</v>
      </c>
      <c r="B120" s="53" t="s">
        <v>264</v>
      </c>
      <c r="C120" s="54" t="s">
        <v>59</v>
      </c>
      <c r="D120" s="54" t="s">
        <v>48</v>
      </c>
      <c r="E120" s="56"/>
      <c r="F120" s="45"/>
      <c r="G120" s="48"/>
      <c r="H120" s="48"/>
      <c r="I120" s="48"/>
      <c r="J120" s="48"/>
      <c r="K120" s="48"/>
      <c r="L120" s="48"/>
      <c r="M120" s="48"/>
      <c r="N120" s="48"/>
      <c r="O120" s="48"/>
      <c r="P120" s="48"/>
      <c r="Q120" s="48"/>
      <c r="R120" s="48"/>
      <c r="S120" s="48"/>
      <c r="T120" s="48"/>
      <c r="U120" s="48"/>
      <c r="V120" s="48"/>
      <c r="W120" s="48"/>
      <c r="X120" s="48"/>
      <c r="Y120" s="48"/>
      <c r="Z120" s="48"/>
    </row>
    <row r="121" spans="1:26" s="16" customFormat="1" ht="31.5" x14ac:dyDescent="0.25">
      <c r="A121" s="52">
        <v>23</v>
      </c>
      <c r="B121" s="53" t="s">
        <v>266</v>
      </c>
      <c r="C121" s="54" t="s">
        <v>96</v>
      </c>
      <c r="D121" s="54" t="s">
        <v>267</v>
      </c>
      <c r="E121" s="56"/>
      <c r="F121" s="45"/>
      <c r="G121" s="48"/>
      <c r="H121" s="48"/>
      <c r="I121" s="48"/>
      <c r="J121" s="48"/>
      <c r="K121" s="48"/>
      <c r="L121" s="48"/>
      <c r="M121" s="48"/>
      <c r="N121" s="48"/>
      <c r="O121" s="48"/>
      <c r="P121" s="48"/>
      <c r="Q121" s="48"/>
      <c r="R121" s="48"/>
      <c r="S121" s="48"/>
      <c r="T121" s="48"/>
      <c r="U121" s="48"/>
      <c r="V121" s="48"/>
      <c r="W121" s="48"/>
      <c r="X121" s="48"/>
      <c r="Y121" s="48"/>
      <c r="Z121" s="48"/>
    </row>
    <row r="122" spans="1:26" s="16" customFormat="1" ht="47.25" x14ac:dyDescent="0.25">
      <c r="A122" s="52">
        <v>24</v>
      </c>
      <c r="B122" s="53" t="s">
        <v>269</v>
      </c>
      <c r="C122" s="54" t="s">
        <v>270</v>
      </c>
      <c r="D122" s="54" t="s">
        <v>271</v>
      </c>
      <c r="E122" s="56"/>
      <c r="F122" s="45"/>
      <c r="G122" s="48"/>
      <c r="H122" s="48"/>
      <c r="I122" s="48"/>
      <c r="J122" s="48"/>
      <c r="K122" s="48"/>
      <c r="L122" s="48"/>
      <c r="M122" s="48"/>
      <c r="N122" s="48"/>
      <c r="O122" s="48"/>
      <c r="P122" s="48"/>
      <c r="Q122" s="48"/>
      <c r="R122" s="48"/>
      <c r="S122" s="48"/>
      <c r="T122" s="48"/>
      <c r="U122" s="48"/>
      <c r="V122" s="48"/>
      <c r="W122" s="48"/>
      <c r="X122" s="48"/>
      <c r="Y122" s="48"/>
      <c r="Z122" s="48"/>
    </row>
    <row r="123" spans="1:26" s="16" customFormat="1" ht="31.5" x14ac:dyDescent="0.25">
      <c r="A123" s="52">
        <v>25</v>
      </c>
      <c r="B123" s="53" t="s">
        <v>272</v>
      </c>
      <c r="C123" s="54" t="s">
        <v>273</v>
      </c>
      <c r="D123" s="54" t="s">
        <v>274</v>
      </c>
      <c r="E123" s="56"/>
      <c r="F123" s="45"/>
      <c r="G123" s="48"/>
      <c r="H123" s="48"/>
      <c r="I123" s="48"/>
      <c r="J123" s="48"/>
      <c r="K123" s="48"/>
      <c r="L123" s="48"/>
      <c r="M123" s="48"/>
      <c r="N123" s="48"/>
      <c r="O123" s="48"/>
      <c r="P123" s="48"/>
      <c r="Q123" s="48"/>
      <c r="R123" s="48"/>
      <c r="S123" s="48"/>
      <c r="T123" s="48"/>
      <c r="U123" s="48"/>
      <c r="V123" s="48"/>
      <c r="W123" s="48"/>
      <c r="X123" s="48"/>
      <c r="Y123" s="48"/>
      <c r="Z123" s="48"/>
    </row>
    <row r="124" spans="1:26" s="16" customFormat="1" ht="63" x14ac:dyDescent="0.25">
      <c r="A124" s="52">
        <v>26</v>
      </c>
      <c r="B124" s="53" t="s">
        <v>276</v>
      </c>
      <c r="C124" s="54" t="s">
        <v>277</v>
      </c>
      <c r="D124" s="54" t="s">
        <v>278</v>
      </c>
      <c r="E124" s="56"/>
      <c r="F124" s="45"/>
      <c r="G124" s="48"/>
      <c r="H124" s="48"/>
      <c r="I124" s="48"/>
      <c r="J124" s="48"/>
      <c r="K124" s="48"/>
      <c r="L124" s="48"/>
      <c r="M124" s="48"/>
      <c r="N124" s="48"/>
      <c r="O124" s="48"/>
      <c r="P124" s="48"/>
      <c r="Q124" s="48"/>
      <c r="R124" s="48"/>
      <c r="S124" s="48"/>
      <c r="T124" s="48"/>
      <c r="U124" s="48"/>
      <c r="V124" s="48"/>
      <c r="W124" s="48"/>
      <c r="X124" s="48"/>
      <c r="Y124" s="48"/>
      <c r="Z124" s="48"/>
    </row>
    <row r="125" spans="1:26" s="16" customFormat="1" ht="31.5" x14ac:dyDescent="0.25">
      <c r="A125" s="52">
        <v>27</v>
      </c>
      <c r="B125" s="53" t="s">
        <v>279</v>
      </c>
      <c r="C125" s="54" t="s">
        <v>196</v>
      </c>
      <c r="D125" s="54" t="s">
        <v>280</v>
      </c>
      <c r="E125" s="56"/>
      <c r="F125" s="45"/>
      <c r="G125" s="48"/>
      <c r="H125" s="48"/>
      <c r="I125" s="48"/>
      <c r="J125" s="48"/>
      <c r="K125" s="48"/>
      <c r="L125" s="48"/>
      <c r="M125" s="48"/>
      <c r="N125" s="48"/>
      <c r="O125" s="48"/>
      <c r="P125" s="48"/>
      <c r="Q125" s="48"/>
      <c r="R125" s="48"/>
      <c r="S125" s="48"/>
      <c r="T125" s="48"/>
      <c r="U125" s="48"/>
      <c r="V125" s="48"/>
      <c r="W125" s="48"/>
      <c r="X125" s="48"/>
      <c r="Y125" s="48"/>
      <c r="Z125" s="48"/>
    </row>
    <row r="126" spans="1:26" s="16" customFormat="1" ht="31.5" x14ac:dyDescent="0.25">
      <c r="A126" s="52">
        <v>28</v>
      </c>
      <c r="B126" s="53" t="s">
        <v>281</v>
      </c>
      <c r="C126" s="54" t="s">
        <v>282</v>
      </c>
      <c r="D126" s="54" t="s">
        <v>283</v>
      </c>
      <c r="E126" s="56"/>
      <c r="F126" s="45"/>
      <c r="G126" s="48"/>
      <c r="H126" s="48"/>
      <c r="I126" s="48"/>
      <c r="J126" s="48"/>
      <c r="K126" s="48"/>
      <c r="L126" s="48"/>
      <c r="M126" s="48"/>
      <c r="N126" s="48"/>
      <c r="O126" s="48"/>
      <c r="P126" s="48"/>
      <c r="Q126" s="48"/>
      <c r="R126" s="48"/>
      <c r="S126" s="48"/>
      <c r="T126" s="48"/>
      <c r="U126" s="48"/>
      <c r="V126" s="48"/>
      <c r="W126" s="48"/>
      <c r="X126" s="48"/>
      <c r="Y126" s="48"/>
      <c r="Z126" s="48"/>
    </row>
    <row r="127" spans="1:26" s="16" customFormat="1" ht="31.5" x14ac:dyDescent="0.25">
      <c r="A127" s="52">
        <v>29</v>
      </c>
      <c r="B127" s="53" t="s">
        <v>285</v>
      </c>
      <c r="C127" s="54" t="s">
        <v>29</v>
      </c>
      <c r="D127" s="54" t="s">
        <v>286</v>
      </c>
      <c r="E127" s="56"/>
      <c r="F127" s="45"/>
      <c r="G127" s="48"/>
      <c r="H127" s="48"/>
      <c r="I127" s="48"/>
      <c r="J127" s="48"/>
      <c r="K127" s="48"/>
      <c r="L127" s="48"/>
      <c r="M127" s="48"/>
      <c r="N127" s="48"/>
      <c r="O127" s="48"/>
      <c r="P127" s="48"/>
      <c r="Q127" s="48"/>
      <c r="R127" s="48"/>
      <c r="S127" s="48"/>
      <c r="T127" s="48"/>
      <c r="U127" s="48"/>
      <c r="V127" s="48"/>
      <c r="W127" s="48"/>
      <c r="X127" s="48"/>
      <c r="Y127" s="48"/>
      <c r="Z127" s="48"/>
    </row>
    <row r="128" spans="1:26" s="16" customFormat="1" ht="31.5" x14ac:dyDescent="0.25">
      <c r="A128" s="52">
        <v>30</v>
      </c>
      <c r="B128" s="53" t="s">
        <v>287</v>
      </c>
      <c r="C128" s="54" t="s">
        <v>59</v>
      </c>
      <c r="D128" s="54" t="s">
        <v>288</v>
      </c>
      <c r="E128" s="56"/>
      <c r="F128" s="45"/>
      <c r="G128" s="48"/>
      <c r="H128" s="48"/>
      <c r="I128" s="48"/>
      <c r="J128" s="48"/>
      <c r="K128" s="48"/>
      <c r="L128" s="48"/>
      <c r="M128" s="48"/>
      <c r="N128" s="48"/>
      <c r="O128" s="48"/>
      <c r="P128" s="48"/>
      <c r="Q128" s="48"/>
      <c r="R128" s="48"/>
      <c r="S128" s="48"/>
      <c r="T128" s="48"/>
      <c r="U128" s="48"/>
      <c r="V128" s="48"/>
      <c r="W128" s="48"/>
      <c r="X128" s="48"/>
      <c r="Y128" s="48"/>
      <c r="Z128" s="48"/>
    </row>
    <row r="129" spans="1:26" s="16" customFormat="1" ht="31.5" x14ac:dyDescent="0.25">
      <c r="A129" s="52">
        <v>31</v>
      </c>
      <c r="B129" s="53" t="s">
        <v>290</v>
      </c>
      <c r="C129" s="54" t="s">
        <v>59</v>
      </c>
      <c r="D129" s="54" t="s">
        <v>48</v>
      </c>
      <c r="E129" s="56"/>
      <c r="F129" s="45"/>
      <c r="G129" s="48"/>
      <c r="H129" s="48"/>
      <c r="I129" s="48"/>
      <c r="J129" s="48"/>
      <c r="K129" s="48"/>
      <c r="L129" s="48"/>
      <c r="M129" s="48"/>
      <c r="N129" s="48"/>
      <c r="O129" s="48"/>
      <c r="P129" s="48"/>
      <c r="Q129" s="48"/>
      <c r="R129" s="48"/>
      <c r="S129" s="48"/>
      <c r="T129" s="48"/>
      <c r="U129" s="48"/>
      <c r="V129" s="48"/>
      <c r="W129" s="48"/>
      <c r="X129" s="48"/>
      <c r="Y129" s="48"/>
      <c r="Z129" s="48"/>
    </row>
    <row r="130" spans="1:26" s="16" customFormat="1" ht="31.5" x14ac:dyDescent="0.25">
      <c r="A130" s="52">
        <v>32</v>
      </c>
      <c r="B130" s="53" t="s">
        <v>292</v>
      </c>
      <c r="C130" s="54" t="s">
        <v>59</v>
      </c>
      <c r="D130" s="54" t="s">
        <v>293</v>
      </c>
      <c r="E130" s="56"/>
      <c r="F130" s="45"/>
      <c r="G130" s="48"/>
      <c r="H130" s="48"/>
      <c r="I130" s="48"/>
      <c r="J130" s="48"/>
      <c r="K130" s="48"/>
      <c r="L130" s="48"/>
      <c r="M130" s="48"/>
      <c r="N130" s="48"/>
      <c r="O130" s="48"/>
      <c r="P130" s="48"/>
      <c r="Q130" s="48"/>
      <c r="R130" s="48"/>
      <c r="S130" s="48"/>
      <c r="T130" s="48"/>
      <c r="U130" s="48"/>
      <c r="V130" s="48"/>
      <c r="W130" s="48"/>
      <c r="X130" s="48"/>
      <c r="Y130" s="48"/>
      <c r="Z130" s="48"/>
    </row>
    <row r="131" spans="1:26" s="16" customFormat="1" ht="31.5" x14ac:dyDescent="0.25">
      <c r="A131" s="52">
        <v>33</v>
      </c>
      <c r="B131" s="53" t="s">
        <v>295</v>
      </c>
      <c r="C131" s="54" t="s">
        <v>29</v>
      </c>
      <c r="D131" s="54" t="s">
        <v>296</v>
      </c>
      <c r="E131" s="56"/>
      <c r="F131" s="45"/>
      <c r="G131" s="48"/>
      <c r="H131" s="48"/>
      <c r="I131" s="48"/>
      <c r="J131" s="48"/>
      <c r="K131" s="48"/>
      <c r="L131" s="48"/>
      <c r="M131" s="48"/>
      <c r="N131" s="48"/>
      <c r="O131" s="48"/>
      <c r="P131" s="48"/>
      <c r="Q131" s="48"/>
      <c r="R131" s="48"/>
      <c r="S131" s="48"/>
      <c r="T131" s="48"/>
      <c r="U131" s="48"/>
      <c r="V131" s="48"/>
      <c r="W131" s="48"/>
      <c r="X131" s="48"/>
      <c r="Y131" s="48"/>
      <c r="Z131" s="48"/>
    </row>
    <row r="132" spans="1:26" s="16" customFormat="1" ht="31.5" x14ac:dyDescent="0.25">
      <c r="A132" s="52">
        <v>34</v>
      </c>
      <c r="B132" s="53" t="s">
        <v>297</v>
      </c>
      <c r="C132" s="54" t="s">
        <v>29</v>
      </c>
      <c r="D132" s="54" t="s">
        <v>48</v>
      </c>
      <c r="E132" s="56"/>
      <c r="F132" s="45"/>
      <c r="G132" s="48"/>
      <c r="H132" s="48"/>
      <c r="I132" s="48"/>
      <c r="J132" s="48"/>
      <c r="K132" s="48"/>
      <c r="L132" s="48"/>
      <c r="M132" s="48"/>
      <c r="N132" s="48"/>
      <c r="O132" s="48"/>
      <c r="P132" s="48"/>
      <c r="Q132" s="48"/>
      <c r="R132" s="48"/>
      <c r="S132" s="48"/>
      <c r="T132" s="48"/>
      <c r="U132" s="48"/>
      <c r="V132" s="48"/>
      <c r="W132" s="48"/>
      <c r="X132" s="48"/>
      <c r="Y132" s="48"/>
      <c r="Z132" s="48"/>
    </row>
    <row r="133" spans="1:26" s="16" customFormat="1" ht="31.5" x14ac:dyDescent="0.25">
      <c r="A133" s="52">
        <v>35</v>
      </c>
      <c r="B133" s="53" t="s">
        <v>299</v>
      </c>
      <c r="C133" s="54" t="s">
        <v>29</v>
      </c>
      <c r="D133" s="54" t="s">
        <v>300</v>
      </c>
      <c r="E133" s="56"/>
      <c r="F133" s="45"/>
      <c r="G133" s="48"/>
      <c r="H133" s="48"/>
      <c r="I133" s="48"/>
      <c r="J133" s="48"/>
      <c r="K133" s="48"/>
      <c r="L133" s="48"/>
      <c r="M133" s="48"/>
      <c r="N133" s="48"/>
      <c r="O133" s="48"/>
      <c r="P133" s="48"/>
      <c r="Q133" s="48"/>
      <c r="R133" s="48"/>
      <c r="S133" s="48"/>
      <c r="T133" s="48"/>
      <c r="U133" s="48"/>
      <c r="V133" s="48"/>
      <c r="W133" s="48"/>
      <c r="X133" s="48"/>
      <c r="Y133" s="48"/>
      <c r="Z133" s="48"/>
    </row>
    <row r="134" spans="1:26" s="60" customFormat="1" ht="15.75" x14ac:dyDescent="0.25">
      <c r="A134" s="52">
        <v>36</v>
      </c>
      <c r="B134" s="53" t="s">
        <v>301</v>
      </c>
      <c r="C134" s="54" t="s">
        <v>96</v>
      </c>
      <c r="D134" s="54" t="s">
        <v>302</v>
      </c>
      <c r="E134" s="58"/>
      <c r="F134" s="90"/>
      <c r="G134" s="91"/>
      <c r="H134" s="91"/>
      <c r="I134" s="91"/>
      <c r="J134" s="91"/>
      <c r="K134" s="91"/>
      <c r="L134" s="91"/>
      <c r="M134" s="91"/>
      <c r="N134" s="91"/>
      <c r="O134" s="91"/>
      <c r="P134" s="91"/>
      <c r="Q134" s="91"/>
      <c r="R134" s="91"/>
      <c r="S134" s="91"/>
      <c r="T134" s="91"/>
      <c r="U134" s="91"/>
      <c r="V134" s="91"/>
      <c r="W134" s="91"/>
      <c r="X134" s="91"/>
      <c r="Y134" s="91"/>
      <c r="Z134" s="91"/>
    </row>
    <row r="135" spans="1:26" s="16" customFormat="1" ht="15.75" x14ac:dyDescent="0.25">
      <c r="A135" s="52">
        <v>37</v>
      </c>
      <c r="B135" s="53" t="s">
        <v>304</v>
      </c>
      <c r="C135" s="54" t="s">
        <v>245</v>
      </c>
      <c r="D135" s="54" t="s">
        <v>305</v>
      </c>
      <c r="E135" s="56"/>
      <c r="F135" s="45"/>
      <c r="G135" s="48"/>
      <c r="H135" s="48"/>
      <c r="I135" s="48"/>
      <c r="J135" s="48"/>
      <c r="K135" s="48"/>
      <c r="L135" s="48"/>
      <c r="M135" s="48"/>
      <c r="N135" s="48"/>
      <c r="O135" s="48"/>
      <c r="P135" s="48"/>
      <c r="Q135" s="48"/>
      <c r="R135" s="48"/>
      <c r="S135" s="48"/>
      <c r="T135" s="48"/>
      <c r="U135" s="48"/>
      <c r="V135" s="48"/>
      <c r="W135" s="48"/>
      <c r="X135" s="48"/>
      <c r="Y135" s="48"/>
      <c r="Z135" s="48"/>
    </row>
    <row r="136" spans="1:26" s="16" customFormat="1" ht="31.5" x14ac:dyDescent="0.25">
      <c r="A136" s="52">
        <v>38</v>
      </c>
      <c r="B136" s="53" t="s">
        <v>306</v>
      </c>
      <c r="C136" s="54" t="s">
        <v>29</v>
      </c>
      <c r="D136" s="54" t="s">
        <v>48</v>
      </c>
      <c r="E136" s="56"/>
      <c r="F136" s="45"/>
      <c r="G136" s="48"/>
      <c r="H136" s="48"/>
      <c r="I136" s="48"/>
      <c r="J136" s="48"/>
      <c r="K136" s="48"/>
      <c r="L136" s="48"/>
      <c r="M136" s="48"/>
      <c r="N136" s="48"/>
      <c r="O136" s="48"/>
      <c r="P136" s="48"/>
      <c r="Q136" s="48"/>
      <c r="R136" s="48"/>
      <c r="S136" s="48"/>
      <c r="T136" s="48"/>
      <c r="U136" s="48"/>
      <c r="V136" s="48"/>
      <c r="W136" s="48"/>
      <c r="X136" s="48"/>
      <c r="Y136" s="48"/>
      <c r="Z136" s="48"/>
    </row>
    <row r="137" spans="1:26" s="16" customFormat="1" ht="31.5" x14ac:dyDescent="0.25">
      <c r="A137" s="52">
        <v>39</v>
      </c>
      <c r="B137" s="53" t="s">
        <v>308</v>
      </c>
      <c r="C137" s="54" t="s">
        <v>245</v>
      </c>
      <c r="D137" s="54" t="s">
        <v>309</v>
      </c>
      <c r="E137" s="56"/>
      <c r="F137" s="45"/>
      <c r="G137" s="48"/>
      <c r="H137" s="48"/>
      <c r="I137" s="48"/>
      <c r="J137" s="48"/>
      <c r="K137" s="48"/>
      <c r="L137" s="48"/>
      <c r="M137" s="48"/>
      <c r="N137" s="48"/>
      <c r="O137" s="48"/>
      <c r="P137" s="48"/>
      <c r="Q137" s="48"/>
      <c r="R137" s="48"/>
      <c r="S137" s="48"/>
      <c r="T137" s="48"/>
      <c r="U137" s="48"/>
      <c r="V137" s="48"/>
      <c r="W137" s="48"/>
      <c r="X137" s="48"/>
      <c r="Y137" s="48"/>
      <c r="Z137" s="48"/>
    </row>
    <row r="138" spans="1:26" s="16" customFormat="1" ht="31.5" x14ac:dyDescent="0.25">
      <c r="A138" s="52">
        <v>40</v>
      </c>
      <c r="B138" s="53" t="s">
        <v>311</v>
      </c>
      <c r="C138" s="54" t="s">
        <v>29</v>
      </c>
      <c r="D138" s="54" t="s">
        <v>312</v>
      </c>
      <c r="E138" s="56"/>
      <c r="F138" s="45"/>
      <c r="G138" s="48"/>
      <c r="H138" s="48"/>
      <c r="I138" s="48"/>
      <c r="J138" s="48"/>
      <c r="K138" s="48"/>
      <c r="L138" s="48"/>
      <c r="M138" s="48"/>
      <c r="N138" s="48"/>
      <c r="O138" s="48"/>
      <c r="P138" s="48"/>
      <c r="Q138" s="48"/>
      <c r="R138" s="48"/>
      <c r="S138" s="48"/>
      <c r="T138" s="48"/>
      <c r="U138" s="48"/>
      <c r="V138" s="48"/>
      <c r="W138" s="48"/>
      <c r="X138" s="48"/>
      <c r="Y138" s="48"/>
      <c r="Z138" s="48"/>
    </row>
    <row r="139" spans="1:26" s="16" customFormat="1" ht="31.5" x14ac:dyDescent="0.25">
      <c r="A139" s="52">
        <v>41</v>
      </c>
      <c r="B139" s="53" t="s">
        <v>313</v>
      </c>
      <c r="C139" s="54" t="s">
        <v>59</v>
      </c>
      <c r="D139" s="54" t="s">
        <v>314</v>
      </c>
      <c r="E139" s="56"/>
      <c r="F139" s="45"/>
      <c r="G139" s="48"/>
      <c r="H139" s="48"/>
      <c r="I139" s="48"/>
      <c r="J139" s="48"/>
      <c r="K139" s="48"/>
      <c r="L139" s="48"/>
      <c r="M139" s="48"/>
      <c r="N139" s="48"/>
      <c r="O139" s="48"/>
      <c r="P139" s="48"/>
      <c r="Q139" s="48"/>
      <c r="R139" s="48"/>
      <c r="S139" s="48"/>
      <c r="T139" s="48"/>
      <c r="U139" s="48"/>
      <c r="V139" s="48"/>
      <c r="W139" s="48"/>
      <c r="X139" s="48"/>
      <c r="Y139" s="48"/>
      <c r="Z139" s="48"/>
    </row>
    <row r="140" spans="1:26" s="16" customFormat="1" ht="31.5" x14ac:dyDescent="0.25">
      <c r="A140" s="52">
        <v>42</v>
      </c>
      <c r="B140" s="53" t="s">
        <v>316</v>
      </c>
      <c r="C140" s="54" t="s">
        <v>96</v>
      </c>
      <c r="D140" s="54" t="s">
        <v>317</v>
      </c>
      <c r="E140" s="56"/>
      <c r="F140" s="45"/>
      <c r="G140" s="48"/>
      <c r="H140" s="48"/>
      <c r="I140" s="48"/>
      <c r="J140" s="48"/>
      <c r="K140" s="48"/>
      <c r="L140" s="48"/>
      <c r="M140" s="48"/>
      <c r="N140" s="48"/>
      <c r="O140" s="48"/>
      <c r="P140" s="48"/>
      <c r="Q140" s="48"/>
      <c r="R140" s="48"/>
      <c r="S140" s="48"/>
      <c r="T140" s="48"/>
      <c r="U140" s="48"/>
      <c r="V140" s="48"/>
      <c r="W140" s="48"/>
      <c r="X140" s="48"/>
      <c r="Y140" s="48"/>
      <c r="Z140" s="48"/>
    </row>
    <row r="141" spans="1:26" s="16" customFormat="1" ht="15.75" x14ac:dyDescent="0.25">
      <c r="A141" s="52">
        <v>43</v>
      </c>
      <c r="B141" s="53" t="s">
        <v>319</v>
      </c>
      <c r="C141" s="54" t="s">
        <v>118</v>
      </c>
      <c r="D141" s="54" t="s">
        <v>118</v>
      </c>
      <c r="E141" s="56"/>
      <c r="F141" s="45"/>
      <c r="G141" s="48"/>
      <c r="H141" s="48"/>
      <c r="I141" s="48"/>
      <c r="J141" s="48"/>
      <c r="K141" s="48"/>
      <c r="L141" s="48"/>
      <c r="M141" s="48"/>
      <c r="N141" s="48"/>
      <c r="O141" s="48"/>
      <c r="P141" s="48"/>
      <c r="Q141" s="48"/>
      <c r="R141" s="48"/>
      <c r="S141" s="48"/>
      <c r="T141" s="48"/>
      <c r="U141" s="48"/>
      <c r="V141" s="48"/>
      <c r="W141" s="48"/>
      <c r="X141" s="48"/>
      <c r="Y141" s="48"/>
      <c r="Z141" s="48"/>
    </row>
    <row r="142" spans="1:26" s="16" customFormat="1" ht="31.5" x14ac:dyDescent="0.25">
      <c r="A142" s="52">
        <v>44</v>
      </c>
      <c r="B142" s="53" t="s">
        <v>320</v>
      </c>
      <c r="C142" s="54" t="s">
        <v>29</v>
      </c>
      <c r="D142" s="54" t="s">
        <v>312</v>
      </c>
      <c r="E142" s="56"/>
      <c r="F142" s="45"/>
      <c r="G142" s="48"/>
      <c r="H142" s="48"/>
      <c r="I142" s="48"/>
      <c r="J142" s="48"/>
      <c r="K142" s="48"/>
      <c r="L142" s="48"/>
      <c r="M142" s="48"/>
      <c r="N142" s="48"/>
      <c r="O142" s="48"/>
      <c r="P142" s="48"/>
      <c r="Q142" s="48"/>
      <c r="R142" s="48"/>
      <c r="S142" s="48"/>
      <c r="T142" s="48"/>
      <c r="U142" s="48"/>
      <c r="V142" s="48"/>
      <c r="W142" s="48"/>
      <c r="X142" s="48"/>
      <c r="Y142" s="48"/>
      <c r="Z142" s="48"/>
    </row>
    <row r="143" spans="1:26" s="16" customFormat="1" ht="31.5" x14ac:dyDescent="0.25">
      <c r="A143" s="52">
        <v>45</v>
      </c>
      <c r="B143" s="53" t="s">
        <v>322</v>
      </c>
      <c r="C143" s="54" t="s">
        <v>29</v>
      </c>
      <c r="D143" s="54" t="s">
        <v>29</v>
      </c>
      <c r="E143" s="56"/>
      <c r="F143" s="45"/>
      <c r="G143" s="48"/>
      <c r="H143" s="48"/>
      <c r="I143" s="48"/>
      <c r="J143" s="48"/>
      <c r="K143" s="48"/>
      <c r="L143" s="48"/>
      <c r="M143" s="48"/>
      <c r="N143" s="48"/>
      <c r="O143" s="48"/>
      <c r="P143" s="48"/>
      <c r="Q143" s="48"/>
      <c r="R143" s="48"/>
      <c r="S143" s="48"/>
      <c r="T143" s="48"/>
      <c r="U143" s="48"/>
      <c r="V143" s="48"/>
      <c r="W143" s="48"/>
      <c r="X143" s="48"/>
      <c r="Y143" s="48"/>
      <c r="Z143" s="48"/>
    </row>
    <row r="144" spans="1:26" s="60" customFormat="1" ht="31.5" x14ac:dyDescent="0.25">
      <c r="A144" s="52">
        <v>46</v>
      </c>
      <c r="B144" s="53" t="s">
        <v>324</v>
      </c>
      <c r="C144" s="54" t="s">
        <v>96</v>
      </c>
      <c r="D144" s="54" t="s">
        <v>119</v>
      </c>
      <c r="E144" s="58"/>
      <c r="F144" s="90"/>
      <c r="G144" s="91"/>
      <c r="H144" s="91"/>
      <c r="I144" s="91"/>
      <c r="J144" s="91"/>
      <c r="K144" s="91"/>
      <c r="L144" s="91"/>
      <c r="M144" s="91"/>
      <c r="N144" s="91"/>
      <c r="O144" s="91"/>
      <c r="P144" s="91"/>
      <c r="Q144" s="91"/>
      <c r="R144" s="91"/>
      <c r="S144" s="91"/>
      <c r="T144" s="91"/>
      <c r="U144" s="91"/>
      <c r="V144" s="91"/>
      <c r="W144" s="91"/>
      <c r="X144" s="91"/>
      <c r="Y144" s="91"/>
      <c r="Z144" s="91"/>
    </row>
    <row r="145" spans="1:26" s="16" customFormat="1" ht="15.75" x14ac:dyDescent="0.25">
      <c r="A145" s="52">
        <v>47</v>
      </c>
      <c r="B145" s="53" t="s">
        <v>325</v>
      </c>
      <c r="C145" s="54" t="s">
        <v>29</v>
      </c>
      <c r="D145" s="54" t="s">
        <v>326</v>
      </c>
      <c r="E145" s="56"/>
      <c r="F145" s="45"/>
      <c r="G145" s="48"/>
      <c r="H145" s="48"/>
      <c r="I145" s="48"/>
      <c r="J145" s="48"/>
      <c r="K145" s="48"/>
      <c r="L145" s="48"/>
      <c r="M145" s="48"/>
      <c r="N145" s="48"/>
      <c r="O145" s="48"/>
      <c r="P145" s="48"/>
      <c r="Q145" s="48"/>
      <c r="R145" s="48"/>
      <c r="S145" s="48"/>
      <c r="T145" s="48"/>
      <c r="U145" s="48"/>
      <c r="V145" s="48"/>
      <c r="W145" s="48"/>
      <c r="X145" s="48"/>
      <c r="Y145" s="48"/>
      <c r="Z145" s="48"/>
    </row>
    <row r="146" spans="1:26" s="16" customFormat="1" ht="15.75" x14ac:dyDescent="0.25">
      <c r="A146" s="52">
        <v>48</v>
      </c>
      <c r="B146" s="68" t="s">
        <v>328</v>
      </c>
      <c r="C146" s="26" t="s">
        <v>214</v>
      </c>
      <c r="D146" s="26" t="s">
        <v>215</v>
      </c>
      <c r="E146" s="56"/>
      <c r="F146" s="45"/>
      <c r="G146" s="48"/>
      <c r="H146" s="48"/>
      <c r="I146" s="48"/>
      <c r="J146" s="48"/>
      <c r="K146" s="48"/>
      <c r="L146" s="48"/>
      <c r="M146" s="48"/>
      <c r="N146" s="48"/>
      <c r="O146" s="48"/>
      <c r="P146" s="48"/>
      <c r="Q146" s="48"/>
      <c r="R146" s="48"/>
      <c r="S146" s="48"/>
      <c r="T146" s="48"/>
      <c r="U146" s="48"/>
      <c r="V146" s="48"/>
      <c r="W146" s="48"/>
      <c r="X146" s="48"/>
      <c r="Y146" s="48"/>
      <c r="Z146" s="48"/>
    </row>
    <row r="147" spans="1:26" s="16" customFormat="1" ht="31.5" x14ac:dyDescent="0.25">
      <c r="A147" s="52">
        <v>49</v>
      </c>
      <c r="B147" s="53" t="s">
        <v>330</v>
      </c>
      <c r="C147" s="54" t="s">
        <v>59</v>
      </c>
      <c r="D147" s="54" t="s">
        <v>331</v>
      </c>
      <c r="E147" s="56"/>
      <c r="F147" s="45"/>
      <c r="G147" s="48"/>
      <c r="H147" s="48"/>
      <c r="I147" s="48"/>
      <c r="J147" s="48"/>
      <c r="K147" s="48"/>
      <c r="L147" s="48"/>
      <c r="M147" s="48"/>
      <c r="N147" s="48"/>
      <c r="O147" s="48"/>
      <c r="P147" s="48"/>
      <c r="Q147" s="48"/>
      <c r="R147" s="48"/>
      <c r="S147" s="48"/>
      <c r="T147" s="48"/>
      <c r="U147" s="48"/>
      <c r="V147" s="48"/>
      <c r="W147" s="48"/>
      <c r="X147" s="48"/>
      <c r="Y147" s="48"/>
      <c r="Z147" s="48"/>
    </row>
    <row r="148" spans="1:26" s="16" customFormat="1" ht="31.5" x14ac:dyDescent="0.25">
      <c r="A148" s="52">
        <v>50</v>
      </c>
      <c r="B148" s="53" t="s">
        <v>332</v>
      </c>
      <c r="C148" s="54" t="s">
        <v>282</v>
      </c>
      <c r="D148" s="54" t="s">
        <v>283</v>
      </c>
      <c r="E148" s="56"/>
      <c r="F148" s="45"/>
      <c r="G148" s="48"/>
      <c r="H148" s="48"/>
      <c r="I148" s="48"/>
      <c r="J148" s="48"/>
      <c r="K148" s="48"/>
      <c r="L148" s="48"/>
      <c r="M148" s="48"/>
      <c r="N148" s="48"/>
      <c r="O148" s="48"/>
      <c r="P148" s="48"/>
      <c r="Q148" s="48"/>
      <c r="R148" s="48"/>
      <c r="S148" s="48"/>
      <c r="T148" s="48"/>
      <c r="U148" s="48"/>
      <c r="V148" s="48"/>
      <c r="W148" s="48"/>
      <c r="X148" s="48"/>
      <c r="Y148" s="48"/>
      <c r="Z148" s="48"/>
    </row>
    <row r="149" spans="1:26" s="16" customFormat="1" ht="31.5" x14ac:dyDescent="0.25">
      <c r="A149" s="52">
        <v>51</v>
      </c>
      <c r="B149" s="53" t="s">
        <v>334</v>
      </c>
      <c r="C149" s="54" t="s">
        <v>29</v>
      </c>
      <c r="D149" s="54" t="s">
        <v>39</v>
      </c>
      <c r="E149" s="56"/>
      <c r="F149" s="45"/>
      <c r="G149" s="48"/>
      <c r="H149" s="48"/>
      <c r="I149" s="48"/>
      <c r="J149" s="48"/>
      <c r="K149" s="48"/>
      <c r="L149" s="48"/>
      <c r="M149" s="48"/>
      <c r="N149" s="48"/>
      <c r="O149" s="48"/>
      <c r="P149" s="48"/>
      <c r="Q149" s="48"/>
      <c r="R149" s="48"/>
      <c r="S149" s="48"/>
      <c r="T149" s="48"/>
      <c r="U149" s="48"/>
      <c r="V149" s="48"/>
      <c r="W149" s="48"/>
      <c r="X149" s="48"/>
      <c r="Y149" s="48"/>
      <c r="Z149" s="48"/>
    </row>
    <row r="150" spans="1:26" s="16" customFormat="1" ht="31.5" x14ac:dyDescent="0.25">
      <c r="A150" s="52">
        <v>52</v>
      </c>
      <c r="B150" s="53" t="s">
        <v>336</v>
      </c>
      <c r="C150" s="54" t="s">
        <v>29</v>
      </c>
      <c r="D150" s="54" t="s">
        <v>39</v>
      </c>
      <c r="E150" s="56"/>
      <c r="F150" s="45"/>
      <c r="G150" s="48"/>
      <c r="H150" s="48"/>
      <c r="I150" s="48"/>
      <c r="J150" s="48"/>
      <c r="K150" s="48"/>
      <c r="L150" s="48"/>
      <c r="M150" s="48"/>
      <c r="N150" s="48"/>
      <c r="O150" s="48"/>
      <c r="P150" s="48"/>
      <c r="Q150" s="48"/>
      <c r="R150" s="48"/>
      <c r="S150" s="48"/>
      <c r="T150" s="48"/>
      <c r="U150" s="48"/>
      <c r="V150" s="48"/>
      <c r="W150" s="48"/>
      <c r="X150" s="48"/>
      <c r="Y150" s="48"/>
      <c r="Z150" s="48"/>
    </row>
    <row r="151" spans="1:26" s="16" customFormat="1" ht="31.5" x14ac:dyDescent="0.25">
      <c r="A151" s="52">
        <v>53</v>
      </c>
      <c r="B151" s="53" t="s">
        <v>337</v>
      </c>
      <c r="C151" s="54" t="s">
        <v>29</v>
      </c>
      <c r="D151" s="54" t="s">
        <v>39</v>
      </c>
      <c r="E151" s="56"/>
      <c r="F151" s="45"/>
      <c r="G151" s="48"/>
      <c r="H151" s="48"/>
      <c r="I151" s="48"/>
      <c r="J151" s="48"/>
      <c r="K151" s="48"/>
      <c r="L151" s="48"/>
      <c r="M151" s="48"/>
      <c r="N151" s="48"/>
      <c r="O151" s="48"/>
      <c r="P151" s="48"/>
      <c r="Q151" s="48"/>
      <c r="R151" s="48"/>
      <c r="S151" s="48"/>
      <c r="T151" s="48"/>
      <c r="U151" s="48"/>
      <c r="V151" s="48"/>
      <c r="W151" s="48"/>
      <c r="X151" s="48"/>
      <c r="Y151" s="48"/>
      <c r="Z151" s="48"/>
    </row>
    <row r="152" spans="1:26" s="16" customFormat="1" ht="31.5" x14ac:dyDescent="0.25">
      <c r="A152" s="52">
        <v>54</v>
      </c>
      <c r="B152" s="53" t="s">
        <v>338</v>
      </c>
      <c r="C152" s="54" t="s">
        <v>29</v>
      </c>
      <c r="D152" s="54" t="s">
        <v>339</v>
      </c>
      <c r="E152" s="56"/>
      <c r="F152" s="45"/>
      <c r="G152" s="48"/>
      <c r="H152" s="48"/>
      <c r="I152" s="48"/>
      <c r="J152" s="48"/>
      <c r="K152" s="48"/>
      <c r="L152" s="48"/>
      <c r="M152" s="48"/>
      <c r="N152" s="48"/>
      <c r="O152" s="48"/>
      <c r="P152" s="48"/>
      <c r="Q152" s="48"/>
      <c r="R152" s="48"/>
      <c r="S152" s="48"/>
      <c r="T152" s="48"/>
      <c r="U152" s="48"/>
      <c r="V152" s="48"/>
      <c r="W152" s="48"/>
      <c r="X152" s="48"/>
      <c r="Y152" s="48"/>
      <c r="Z152" s="48"/>
    </row>
    <row r="153" spans="1:26" s="16" customFormat="1" ht="31.5" x14ac:dyDescent="0.25">
      <c r="A153" s="52">
        <v>55</v>
      </c>
      <c r="B153" s="53" t="s">
        <v>340</v>
      </c>
      <c r="C153" s="54" t="s">
        <v>29</v>
      </c>
      <c r="D153" s="54" t="s">
        <v>339</v>
      </c>
      <c r="E153" s="56"/>
      <c r="F153" s="45"/>
      <c r="G153" s="48"/>
      <c r="H153" s="48"/>
      <c r="I153" s="48"/>
      <c r="J153" s="48"/>
      <c r="K153" s="48"/>
      <c r="L153" s="48"/>
      <c r="M153" s="48"/>
      <c r="N153" s="48"/>
      <c r="O153" s="48"/>
      <c r="P153" s="48"/>
      <c r="Q153" s="48"/>
      <c r="R153" s="48"/>
      <c r="S153" s="48"/>
      <c r="T153" s="48"/>
      <c r="U153" s="48"/>
      <c r="V153" s="48"/>
      <c r="W153" s="48"/>
      <c r="X153" s="48"/>
      <c r="Y153" s="48"/>
      <c r="Z153" s="48"/>
    </row>
    <row r="154" spans="1:26" s="16" customFormat="1" ht="31.5" x14ac:dyDescent="0.25">
      <c r="A154" s="52">
        <v>56</v>
      </c>
      <c r="B154" s="53" t="s">
        <v>341</v>
      </c>
      <c r="C154" s="54" t="s">
        <v>29</v>
      </c>
      <c r="D154" s="54" t="s">
        <v>339</v>
      </c>
      <c r="E154" s="56"/>
      <c r="F154" s="45"/>
      <c r="G154" s="48"/>
      <c r="H154" s="48"/>
      <c r="I154" s="48"/>
      <c r="J154" s="48"/>
      <c r="K154" s="48"/>
      <c r="L154" s="48"/>
      <c r="M154" s="48"/>
      <c r="N154" s="48"/>
      <c r="O154" s="48"/>
      <c r="P154" s="48"/>
      <c r="Q154" s="48"/>
      <c r="R154" s="48"/>
      <c r="S154" s="48"/>
      <c r="T154" s="48"/>
      <c r="U154" s="48"/>
      <c r="V154" s="48"/>
      <c r="W154" s="48"/>
      <c r="X154" s="48"/>
      <c r="Y154" s="48"/>
      <c r="Z154" s="48"/>
    </row>
    <row r="155" spans="1:26" s="16" customFormat="1" ht="31.5" x14ac:dyDescent="0.25">
      <c r="A155" s="52">
        <v>57</v>
      </c>
      <c r="B155" s="53" t="s">
        <v>342</v>
      </c>
      <c r="C155" s="54" t="s">
        <v>29</v>
      </c>
      <c r="D155" s="54" t="s">
        <v>343</v>
      </c>
      <c r="E155" s="56"/>
      <c r="F155" s="45"/>
      <c r="G155" s="48"/>
      <c r="H155" s="48"/>
      <c r="I155" s="48"/>
      <c r="J155" s="48"/>
      <c r="K155" s="48"/>
      <c r="L155" s="48"/>
      <c r="M155" s="48"/>
      <c r="N155" s="48"/>
      <c r="O155" s="48"/>
      <c r="P155" s="48"/>
      <c r="Q155" s="48"/>
      <c r="R155" s="48"/>
      <c r="S155" s="48"/>
      <c r="T155" s="48"/>
      <c r="U155" s="48"/>
      <c r="V155" s="48"/>
      <c r="W155" s="48"/>
      <c r="X155" s="48"/>
      <c r="Y155" s="48"/>
      <c r="Z155" s="48"/>
    </row>
    <row r="156" spans="1:26" s="16" customFormat="1" ht="15.75" x14ac:dyDescent="0.25">
      <c r="A156" s="52">
        <v>58</v>
      </c>
      <c r="B156" s="53" t="s">
        <v>344</v>
      </c>
      <c r="C156" s="54" t="s">
        <v>29</v>
      </c>
      <c r="D156" s="54" t="s">
        <v>345</v>
      </c>
      <c r="E156" s="56"/>
      <c r="F156" s="45"/>
      <c r="G156" s="48"/>
      <c r="H156" s="48"/>
      <c r="I156" s="48"/>
      <c r="J156" s="48"/>
      <c r="K156" s="48"/>
      <c r="L156" s="48"/>
      <c r="M156" s="48"/>
      <c r="N156" s="48"/>
      <c r="O156" s="48"/>
      <c r="P156" s="48"/>
      <c r="Q156" s="48"/>
      <c r="R156" s="48"/>
      <c r="S156" s="48"/>
      <c r="T156" s="48"/>
      <c r="U156" s="48"/>
      <c r="V156" s="48"/>
      <c r="W156" s="48"/>
      <c r="X156" s="48"/>
      <c r="Y156" s="48"/>
      <c r="Z156" s="48"/>
    </row>
    <row r="157" spans="1:26" s="16" customFormat="1" ht="31.5" x14ac:dyDescent="0.25">
      <c r="A157" s="52">
        <v>59</v>
      </c>
      <c r="B157" s="53" t="s">
        <v>347</v>
      </c>
      <c r="C157" s="54" t="s">
        <v>34</v>
      </c>
      <c r="D157" s="54" t="s">
        <v>348</v>
      </c>
      <c r="E157" s="56"/>
      <c r="F157" s="45"/>
      <c r="G157" s="48"/>
      <c r="H157" s="48"/>
      <c r="I157" s="48"/>
      <c r="J157" s="48"/>
      <c r="K157" s="48"/>
      <c r="L157" s="48"/>
      <c r="M157" s="48"/>
      <c r="N157" s="48"/>
      <c r="O157" s="48"/>
      <c r="P157" s="48"/>
      <c r="Q157" s="48"/>
      <c r="R157" s="48"/>
      <c r="S157" s="48"/>
      <c r="T157" s="48"/>
      <c r="U157" s="48"/>
      <c r="V157" s="48"/>
      <c r="W157" s="48"/>
      <c r="X157" s="48"/>
      <c r="Y157" s="48"/>
      <c r="Z157" s="48"/>
    </row>
    <row r="158" spans="1:26" s="16" customFormat="1" ht="31.5" x14ac:dyDescent="0.25">
      <c r="A158" s="52">
        <v>60</v>
      </c>
      <c r="B158" s="53" t="s">
        <v>349</v>
      </c>
      <c r="C158" s="54" t="s">
        <v>34</v>
      </c>
      <c r="D158" s="54" t="s">
        <v>348</v>
      </c>
      <c r="E158" s="56"/>
      <c r="F158" s="45"/>
      <c r="G158" s="48"/>
      <c r="H158" s="48"/>
      <c r="I158" s="48"/>
      <c r="J158" s="48"/>
      <c r="K158" s="48"/>
      <c r="L158" s="48"/>
      <c r="M158" s="48"/>
      <c r="N158" s="48"/>
      <c r="O158" s="48"/>
      <c r="P158" s="48"/>
      <c r="Q158" s="48"/>
      <c r="R158" s="48"/>
      <c r="S158" s="48"/>
      <c r="T158" s="48"/>
      <c r="U158" s="48"/>
      <c r="V158" s="48"/>
      <c r="W158" s="48"/>
      <c r="X158" s="48"/>
      <c r="Y158" s="48"/>
      <c r="Z158" s="48"/>
    </row>
    <row r="159" spans="1:26" s="16" customFormat="1" ht="31.5" x14ac:dyDescent="0.25">
      <c r="A159" s="52">
        <v>61</v>
      </c>
      <c r="B159" s="53" t="s">
        <v>350</v>
      </c>
      <c r="C159" s="54" t="s">
        <v>34</v>
      </c>
      <c r="D159" s="54" t="s">
        <v>348</v>
      </c>
      <c r="E159" s="56"/>
      <c r="F159" s="45"/>
      <c r="G159" s="48"/>
      <c r="H159" s="48"/>
      <c r="I159" s="48"/>
      <c r="J159" s="48"/>
      <c r="K159" s="48"/>
      <c r="L159" s="48"/>
      <c r="M159" s="48"/>
      <c r="N159" s="48"/>
      <c r="O159" s="48"/>
      <c r="P159" s="48"/>
      <c r="Q159" s="48"/>
      <c r="R159" s="48"/>
      <c r="S159" s="48"/>
      <c r="T159" s="48"/>
      <c r="U159" s="48"/>
      <c r="V159" s="48"/>
      <c r="W159" s="48"/>
      <c r="X159" s="48"/>
      <c r="Y159" s="48"/>
      <c r="Z159" s="48"/>
    </row>
    <row r="160" spans="1:26" s="16" customFormat="1" ht="31.5" x14ac:dyDescent="0.25">
      <c r="A160" s="52">
        <v>62</v>
      </c>
      <c r="B160" s="53" t="s">
        <v>351</v>
      </c>
      <c r="C160" s="54" t="s">
        <v>34</v>
      </c>
      <c r="D160" s="54" t="s">
        <v>348</v>
      </c>
      <c r="E160" s="56"/>
      <c r="F160" s="45"/>
      <c r="G160" s="48"/>
      <c r="H160" s="48"/>
      <c r="I160" s="48"/>
      <c r="J160" s="48"/>
      <c r="K160" s="48"/>
      <c r="L160" s="48"/>
      <c r="M160" s="48"/>
      <c r="N160" s="48"/>
      <c r="O160" s="48"/>
      <c r="P160" s="48"/>
      <c r="Q160" s="48"/>
      <c r="R160" s="48"/>
      <c r="S160" s="48"/>
      <c r="T160" s="48"/>
      <c r="U160" s="48"/>
      <c r="V160" s="48"/>
      <c r="W160" s="48"/>
      <c r="X160" s="48"/>
      <c r="Y160" s="48"/>
      <c r="Z160" s="48"/>
    </row>
    <row r="161" spans="1:26" s="16" customFormat="1" ht="31.5" x14ac:dyDescent="0.25">
      <c r="A161" s="52">
        <v>63</v>
      </c>
      <c r="B161" s="53" t="s">
        <v>352</v>
      </c>
      <c r="C161" s="54" t="s">
        <v>34</v>
      </c>
      <c r="D161" s="54" t="s">
        <v>348</v>
      </c>
      <c r="E161" s="56"/>
      <c r="F161" s="45"/>
      <c r="G161" s="48"/>
      <c r="H161" s="48"/>
      <c r="I161" s="48"/>
      <c r="J161" s="48"/>
      <c r="K161" s="48"/>
      <c r="L161" s="48"/>
      <c r="M161" s="48"/>
      <c r="N161" s="48"/>
      <c r="O161" s="48"/>
      <c r="P161" s="48"/>
      <c r="Q161" s="48"/>
      <c r="R161" s="48"/>
      <c r="S161" s="48"/>
      <c r="T161" s="48"/>
      <c r="U161" s="48"/>
      <c r="V161" s="48"/>
      <c r="W161" s="48"/>
      <c r="X161" s="48"/>
      <c r="Y161" s="48"/>
      <c r="Z161" s="48"/>
    </row>
    <row r="162" spans="1:26" s="16" customFormat="1" ht="15.75" x14ac:dyDescent="0.25">
      <c r="A162" s="52">
        <v>64</v>
      </c>
      <c r="B162" s="68" t="s">
        <v>353</v>
      </c>
      <c r="C162" s="26" t="s">
        <v>29</v>
      </c>
      <c r="D162" s="26" t="s">
        <v>345</v>
      </c>
      <c r="E162" s="56"/>
      <c r="F162" s="45"/>
      <c r="G162" s="48"/>
      <c r="H162" s="48"/>
      <c r="I162" s="48"/>
      <c r="J162" s="48"/>
      <c r="K162" s="48"/>
      <c r="L162" s="48"/>
      <c r="M162" s="48"/>
      <c r="N162" s="48"/>
      <c r="O162" s="48"/>
      <c r="P162" s="48"/>
      <c r="Q162" s="48"/>
      <c r="R162" s="48"/>
      <c r="S162" s="48"/>
      <c r="T162" s="48"/>
      <c r="U162" s="48"/>
      <c r="V162" s="48"/>
      <c r="W162" s="48"/>
      <c r="X162" s="48"/>
      <c r="Y162" s="48"/>
      <c r="Z162" s="48"/>
    </row>
    <row r="163" spans="1:26" s="16" customFormat="1" ht="15.75" x14ac:dyDescent="0.25">
      <c r="A163" s="52">
        <v>65</v>
      </c>
      <c r="B163" s="53" t="s">
        <v>354</v>
      </c>
      <c r="C163" s="54" t="s">
        <v>29</v>
      </c>
      <c r="D163" s="54" t="s">
        <v>355</v>
      </c>
      <c r="E163" s="56"/>
      <c r="F163" s="45"/>
      <c r="G163" s="48"/>
      <c r="H163" s="48"/>
      <c r="I163" s="48"/>
      <c r="J163" s="48"/>
      <c r="K163" s="48"/>
      <c r="L163" s="48"/>
      <c r="M163" s="48"/>
      <c r="N163" s="48"/>
      <c r="O163" s="48"/>
      <c r="P163" s="48"/>
      <c r="Q163" s="48"/>
      <c r="R163" s="48"/>
      <c r="S163" s="48"/>
      <c r="T163" s="48"/>
      <c r="U163" s="48"/>
      <c r="V163" s="48"/>
      <c r="W163" s="48"/>
      <c r="X163" s="48"/>
      <c r="Y163" s="48"/>
      <c r="Z163" s="48"/>
    </row>
    <row r="164" spans="1:26" s="16" customFormat="1" ht="15.75" x14ac:dyDescent="0.25">
      <c r="A164" s="52">
        <v>66</v>
      </c>
      <c r="B164" s="53" t="s">
        <v>356</v>
      </c>
      <c r="C164" s="54" t="s">
        <v>29</v>
      </c>
      <c r="D164" s="54" t="s">
        <v>355</v>
      </c>
      <c r="E164" s="56"/>
      <c r="F164" s="45"/>
      <c r="G164" s="48"/>
      <c r="H164" s="48"/>
      <c r="I164" s="48"/>
      <c r="J164" s="48"/>
      <c r="K164" s="48"/>
      <c r="L164" s="48"/>
      <c r="M164" s="48"/>
      <c r="N164" s="48"/>
      <c r="O164" s="48"/>
      <c r="P164" s="48"/>
      <c r="Q164" s="48"/>
      <c r="R164" s="48"/>
      <c r="S164" s="48"/>
      <c r="T164" s="48"/>
      <c r="U164" s="48"/>
      <c r="V164" s="48"/>
      <c r="W164" s="48"/>
      <c r="X164" s="48"/>
      <c r="Y164" s="48"/>
      <c r="Z164" s="48"/>
    </row>
    <row r="165" spans="1:26" s="16" customFormat="1" ht="15.75" x14ac:dyDescent="0.25">
      <c r="A165" s="52">
        <v>67</v>
      </c>
      <c r="B165" s="53" t="s">
        <v>357</v>
      </c>
      <c r="C165" s="54" t="s">
        <v>29</v>
      </c>
      <c r="D165" s="54" t="s">
        <v>355</v>
      </c>
      <c r="E165" s="56"/>
      <c r="F165" s="45"/>
      <c r="G165" s="48"/>
      <c r="H165" s="48"/>
      <c r="I165" s="48"/>
      <c r="J165" s="48"/>
      <c r="K165" s="48"/>
      <c r="L165" s="48"/>
      <c r="M165" s="48"/>
      <c r="N165" s="48"/>
      <c r="O165" s="48"/>
      <c r="P165" s="48"/>
      <c r="Q165" s="48"/>
      <c r="R165" s="48"/>
      <c r="S165" s="48"/>
      <c r="T165" s="48"/>
      <c r="U165" s="48"/>
      <c r="V165" s="48"/>
      <c r="W165" s="48"/>
      <c r="X165" s="48"/>
      <c r="Y165" s="48"/>
      <c r="Z165" s="48"/>
    </row>
    <row r="166" spans="1:26" s="16" customFormat="1" ht="31.5" x14ac:dyDescent="0.25">
      <c r="A166" s="52">
        <v>68</v>
      </c>
      <c r="B166" s="72" t="s">
        <v>358</v>
      </c>
      <c r="C166" s="21" t="s">
        <v>29</v>
      </c>
      <c r="D166" s="21" t="s">
        <v>359</v>
      </c>
      <c r="E166" s="56"/>
      <c r="F166" s="45"/>
      <c r="G166" s="48"/>
      <c r="H166" s="48"/>
      <c r="I166" s="48"/>
      <c r="J166" s="48"/>
      <c r="K166" s="48"/>
      <c r="L166" s="48"/>
      <c r="M166" s="48"/>
      <c r="N166" s="48"/>
      <c r="O166" s="48"/>
      <c r="P166" s="48"/>
      <c r="Q166" s="48"/>
      <c r="R166" s="48"/>
      <c r="S166" s="48"/>
      <c r="T166" s="48"/>
      <c r="U166" s="48"/>
      <c r="V166" s="48"/>
      <c r="W166" s="48"/>
      <c r="X166" s="48"/>
      <c r="Y166" s="48"/>
      <c r="Z166" s="48"/>
    </row>
    <row r="167" spans="1:26" s="16" customFormat="1" ht="31.5" x14ac:dyDescent="0.25">
      <c r="A167" s="52">
        <v>69</v>
      </c>
      <c r="B167" s="74" t="s">
        <v>361</v>
      </c>
      <c r="C167" s="75" t="s">
        <v>362</v>
      </c>
      <c r="D167" s="75" t="s">
        <v>363</v>
      </c>
      <c r="E167" s="56"/>
      <c r="F167" s="45"/>
      <c r="G167" s="48"/>
      <c r="H167" s="48"/>
      <c r="I167" s="48"/>
      <c r="J167" s="48"/>
      <c r="K167" s="48"/>
      <c r="L167" s="48"/>
      <c r="M167" s="48"/>
      <c r="N167" s="48"/>
      <c r="O167" s="48"/>
      <c r="P167" s="48"/>
      <c r="Q167" s="48"/>
      <c r="R167" s="48"/>
      <c r="S167" s="48"/>
      <c r="T167" s="48"/>
      <c r="U167" s="48"/>
      <c r="V167" s="48"/>
      <c r="W167" s="48"/>
      <c r="X167" s="48"/>
      <c r="Y167" s="48"/>
      <c r="Z167" s="48"/>
    </row>
    <row r="168" spans="1:26" s="16" customFormat="1" ht="15.75" x14ac:dyDescent="0.25">
      <c r="A168" s="52">
        <v>70</v>
      </c>
      <c r="B168" s="76" t="s">
        <v>364</v>
      </c>
      <c r="C168" s="52" t="s">
        <v>362</v>
      </c>
      <c r="D168" s="52" t="s">
        <v>363</v>
      </c>
      <c r="E168" s="56"/>
      <c r="F168" s="45"/>
      <c r="G168" s="48"/>
      <c r="H168" s="48"/>
      <c r="I168" s="48"/>
      <c r="J168" s="48"/>
      <c r="K168" s="48"/>
      <c r="L168" s="48"/>
      <c r="M168" s="48"/>
      <c r="N168" s="48"/>
      <c r="O168" s="48"/>
      <c r="P168" s="48"/>
      <c r="Q168" s="48"/>
      <c r="R168" s="48"/>
      <c r="S168" s="48"/>
      <c r="T168" s="48"/>
      <c r="U168" s="48"/>
      <c r="V168" s="48"/>
      <c r="W168" s="48"/>
      <c r="X168" s="48"/>
      <c r="Y168" s="48"/>
      <c r="Z168" s="48"/>
    </row>
    <row r="169" spans="1:26" s="16" customFormat="1" ht="31.5" x14ac:dyDescent="0.25">
      <c r="A169" s="52">
        <v>71</v>
      </c>
      <c r="B169" s="76" t="s">
        <v>366</v>
      </c>
      <c r="C169" s="52" t="s">
        <v>29</v>
      </c>
      <c r="D169" s="52" t="s">
        <v>367</v>
      </c>
      <c r="E169" s="56"/>
      <c r="F169" s="45"/>
      <c r="G169" s="48"/>
      <c r="H169" s="48"/>
      <c r="I169" s="48"/>
      <c r="J169" s="48"/>
      <c r="K169" s="48"/>
      <c r="L169" s="48"/>
      <c r="M169" s="48"/>
      <c r="N169" s="48"/>
      <c r="O169" s="48"/>
      <c r="P169" s="48"/>
      <c r="Q169" s="48"/>
      <c r="R169" s="48"/>
      <c r="S169" s="48"/>
      <c r="T169" s="48"/>
      <c r="U169" s="48"/>
      <c r="V169" s="48"/>
      <c r="W169" s="48"/>
      <c r="X169" s="48"/>
      <c r="Y169" s="48"/>
      <c r="Z169" s="48"/>
    </row>
    <row r="170" spans="1:26" s="16" customFormat="1" ht="31.5" x14ac:dyDescent="0.25">
      <c r="A170" s="52">
        <v>72</v>
      </c>
      <c r="B170" s="76" t="s">
        <v>369</v>
      </c>
      <c r="C170" s="52" t="s">
        <v>29</v>
      </c>
      <c r="D170" s="52" t="s">
        <v>370</v>
      </c>
      <c r="E170" s="56"/>
      <c r="F170" s="45"/>
      <c r="G170" s="48"/>
      <c r="H170" s="48"/>
      <c r="I170" s="48"/>
      <c r="J170" s="48"/>
      <c r="K170" s="48"/>
      <c r="L170" s="48"/>
      <c r="M170" s="48"/>
      <c r="N170" s="48"/>
      <c r="O170" s="48"/>
      <c r="P170" s="48"/>
      <c r="Q170" s="48"/>
      <c r="R170" s="48"/>
      <c r="S170" s="48"/>
      <c r="T170" s="48"/>
      <c r="U170" s="48"/>
      <c r="V170" s="48"/>
      <c r="W170" s="48"/>
      <c r="X170" s="48"/>
      <c r="Y170" s="48"/>
      <c r="Z170" s="48"/>
    </row>
    <row r="171" spans="1:26" s="16" customFormat="1" ht="31.5" x14ac:dyDescent="0.25">
      <c r="A171" s="52">
        <v>73</v>
      </c>
      <c r="B171" s="76" t="s">
        <v>371</v>
      </c>
      <c r="C171" s="52" t="s">
        <v>29</v>
      </c>
      <c r="D171" s="52" t="s">
        <v>372</v>
      </c>
      <c r="E171" s="56"/>
      <c r="F171" s="45"/>
      <c r="G171" s="48"/>
      <c r="H171" s="48"/>
      <c r="I171" s="48"/>
      <c r="J171" s="48"/>
      <c r="K171" s="48"/>
      <c r="L171" s="48"/>
      <c r="M171" s="48"/>
      <c r="N171" s="48"/>
      <c r="O171" s="48"/>
      <c r="P171" s="48"/>
      <c r="Q171" s="48"/>
      <c r="R171" s="48"/>
      <c r="S171" s="48"/>
      <c r="T171" s="48"/>
      <c r="U171" s="48"/>
      <c r="V171" s="48"/>
      <c r="W171" s="48"/>
      <c r="X171" s="48"/>
      <c r="Y171" s="48"/>
      <c r="Z171" s="48"/>
    </row>
    <row r="172" spans="1:26" s="16" customFormat="1" ht="31.5" x14ac:dyDescent="0.25">
      <c r="A172" s="52">
        <v>74</v>
      </c>
      <c r="B172" s="76" t="s">
        <v>373</v>
      </c>
      <c r="C172" s="79" t="s">
        <v>29</v>
      </c>
      <c r="D172" s="52" t="s">
        <v>32</v>
      </c>
      <c r="E172" s="56"/>
      <c r="F172" s="45"/>
      <c r="G172" s="48"/>
      <c r="H172" s="48"/>
      <c r="I172" s="48"/>
      <c r="J172" s="48"/>
      <c r="K172" s="48"/>
      <c r="L172" s="48"/>
      <c r="M172" s="48"/>
      <c r="N172" s="48"/>
      <c r="O172" s="48"/>
      <c r="P172" s="48"/>
      <c r="Q172" s="48"/>
      <c r="R172" s="48"/>
      <c r="S172" s="48"/>
      <c r="T172" s="48"/>
      <c r="U172" s="48"/>
      <c r="V172" s="48"/>
      <c r="W172" s="48"/>
      <c r="X172" s="48"/>
      <c r="Y172" s="48"/>
      <c r="Z172" s="48"/>
    </row>
    <row r="173" spans="1:26" s="16" customFormat="1" ht="31.5" x14ac:dyDescent="0.25">
      <c r="A173" s="52">
        <v>75</v>
      </c>
      <c r="B173" s="76" t="s">
        <v>374</v>
      </c>
      <c r="C173" s="52" t="s">
        <v>29</v>
      </c>
      <c r="D173" s="52" t="s">
        <v>370</v>
      </c>
      <c r="E173" s="56"/>
      <c r="F173" s="45"/>
      <c r="G173" s="48"/>
      <c r="H173" s="48"/>
      <c r="I173" s="48"/>
      <c r="J173" s="48"/>
      <c r="K173" s="48"/>
      <c r="L173" s="48"/>
      <c r="M173" s="48"/>
      <c r="N173" s="48"/>
      <c r="O173" s="48"/>
      <c r="P173" s="48"/>
      <c r="Q173" s="48"/>
      <c r="R173" s="48"/>
      <c r="S173" s="48"/>
      <c r="T173" s="48"/>
      <c r="U173" s="48"/>
      <c r="V173" s="48"/>
      <c r="W173" s="48"/>
      <c r="X173" s="48"/>
      <c r="Y173" s="48"/>
      <c r="Z173" s="48"/>
    </row>
    <row r="174" spans="1:26" s="16" customFormat="1" ht="31.5" x14ac:dyDescent="0.25">
      <c r="A174" s="52">
        <v>76</v>
      </c>
      <c r="B174" s="76" t="s">
        <v>375</v>
      </c>
      <c r="C174" s="52" t="s">
        <v>245</v>
      </c>
      <c r="D174" s="52" t="s">
        <v>376</v>
      </c>
      <c r="E174" s="56"/>
      <c r="F174" s="45"/>
      <c r="G174" s="48"/>
      <c r="H174" s="48"/>
      <c r="I174" s="48"/>
      <c r="J174" s="48"/>
      <c r="K174" s="48"/>
      <c r="L174" s="48"/>
      <c r="M174" s="48"/>
      <c r="N174" s="48"/>
      <c r="O174" s="48"/>
      <c r="P174" s="48"/>
      <c r="Q174" s="48"/>
      <c r="R174" s="48"/>
      <c r="S174" s="48"/>
      <c r="T174" s="48"/>
      <c r="U174" s="48"/>
      <c r="V174" s="48"/>
      <c r="W174" s="48"/>
      <c r="X174" s="48"/>
      <c r="Y174" s="48"/>
      <c r="Z174" s="48"/>
    </row>
    <row r="175" spans="1:26" x14ac:dyDescent="0.25">
      <c r="A175" s="94">
        <v>77</v>
      </c>
      <c r="B175" s="94" t="s">
        <v>408</v>
      </c>
      <c r="C175" s="94" t="s">
        <v>362</v>
      </c>
      <c r="D175" s="94"/>
      <c r="E175" s="94"/>
      <c r="F175" s="94"/>
      <c r="G175" s="94"/>
      <c r="H175" s="94"/>
      <c r="I175" s="94"/>
      <c r="J175" s="94"/>
      <c r="K175" s="94"/>
      <c r="L175" s="94"/>
      <c r="M175" s="94"/>
      <c r="N175" s="94"/>
      <c r="O175" s="94"/>
      <c r="P175" s="94"/>
      <c r="Q175" s="94"/>
      <c r="R175" s="94"/>
      <c r="S175" s="94"/>
      <c r="T175" s="94"/>
      <c r="U175" s="94"/>
      <c r="V175" s="94"/>
      <c r="W175" s="94"/>
      <c r="X175" s="94"/>
      <c r="Y175" s="94"/>
      <c r="Z175" s="94"/>
    </row>
    <row r="176" spans="1:26" x14ac:dyDescent="0.25">
      <c r="A176" s="94">
        <v>78</v>
      </c>
      <c r="B176" s="94" t="s">
        <v>409</v>
      </c>
      <c r="C176" s="94" t="s">
        <v>412</v>
      </c>
      <c r="D176" s="94"/>
      <c r="E176" s="94"/>
      <c r="F176" s="94"/>
      <c r="G176" s="94"/>
      <c r="H176" s="94"/>
      <c r="I176" s="94"/>
      <c r="J176" s="94"/>
      <c r="K176" s="94"/>
      <c r="L176" s="94"/>
      <c r="M176" s="94"/>
      <c r="N176" s="94"/>
      <c r="O176" s="94"/>
      <c r="P176" s="94"/>
      <c r="Q176" s="94"/>
      <c r="R176" s="94"/>
      <c r="S176" s="94"/>
      <c r="T176" s="94"/>
      <c r="U176" s="94"/>
      <c r="V176" s="94"/>
      <c r="W176" s="94"/>
      <c r="X176" s="94"/>
      <c r="Y176" s="94"/>
      <c r="Z176" s="94"/>
    </row>
    <row r="177" spans="1:26" x14ac:dyDescent="0.25">
      <c r="A177" s="94">
        <v>79</v>
      </c>
      <c r="B177" s="94" t="s">
        <v>410</v>
      </c>
      <c r="C177" s="94" t="s">
        <v>412</v>
      </c>
      <c r="D177" s="94"/>
      <c r="E177" s="94"/>
      <c r="F177" s="94"/>
      <c r="G177" s="94"/>
      <c r="H177" s="94"/>
      <c r="I177" s="94"/>
      <c r="J177" s="94"/>
      <c r="K177" s="94"/>
      <c r="L177" s="94"/>
      <c r="M177" s="94"/>
      <c r="N177" s="94"/>
      <c r="O177" s="94"/>
      <c r="P177" s="94"/>
      <c r="Q177" s="94"/>
      <c r="R177" s="94"/>
      <c r="S177" s="94"/>
      <c r="T177" s="94"/>
      <c r="U177" s="94"/>
      <c r="V177" s="94"/>
      <c r="W177" s="94"/>
      <c r="X177" s="94"/>
      <c r="Y177" s="94"/>
      <c r="Z177" s="94"/>
    </row>
    <row r="178" spans="1:26" x14ac:dyDescent="0.25">
      <c r="A178" s="94">
        <v>80</v>
      </c>
      <c r="B178" s="94" t="s">
        <v>411</v>
      </c>
      <c r="C178" s="94" t="s">
        <v>245</v>
      </c>
      <c r="D178" s="94"/>
      <c r="E178" s="94"/>
      <c r="F178" s="94"/>
      <c r="G178" s="94"/>
      <c r="H178" s="94"/>
      <c r="I178" s="94"/>
      <c r="J178" s="94"/>
      <c r="K178" s="94"/>
      <c r="L178" s="94"/>
      <c r="M178" s="94"/>
      <c r="N178" s="94"/>
      <c r="O178" s="94"/>
      <c r="P178" s="94"/>
      <c r="Q178" s="94"/>
      <c r="R178" s="94"/>
      <c r="S178" s="94"/>
      <c r="T178" s="94"/>
      <c r="U178" s="94"/>
      <c r="V178" s="94"/>
      <c r="W178" s="94"/>
      <c r="X178" s="94"/>
      <c r="Y178" s="94"/>
      <c r="Z178" s="94"/>
    </row>
    <row r="186" spans="1:26" x14ac:dyDescent="0.25">
      <c r="B186" s="10" t="s">
        <v>414</v>
      </c>
    </row>
  </sheetData>
  <mergeCells count="7">
    <mergeCell ref="F2:Z2"/>
    <mergeCell ref="A1:Z1"/>
    <mergeCell ref="A2:A3"/>
    <mergeCell ref="B2:B3"/>
    <mergeCell ref="C2:C3"/>
    <mergeCell ref="D2:D3"/>
    <mergeCell ref="E2:E3"/>
  </mergeCells>
  <pageMargins left="0" right="0" top="0" bottom="0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9"/>
  <sheetViews>
    <sheetView topLeftCell="A61" workbookViewId="0">
      <selection activeCell="A5" sqref="A5:XFD67"/>
    </sheetView>
  </sheetViews>
  <sheetFormatPr defaultRowHeight="15" x14ac:dyDescent="0.25"/>
  <cols>
    <col min="1" max="1" width="6.85546875" style="10" customWidth="1"/>
    <col min="2" max="2" width="20.42578125" style="10" customWidth="1"/>
    <col min="3" max="4" width="9.140625" style="10"/>
    <col min="5" max="5" width="9.140625" style="10" customWidth="1"/>
    <col min="6" max="8" width="9.140625" style="10"/>
    <col min="9" max="9" width="11.140625" style="10" customWidth="1"/>
    <col min="10" max="10" width="14" style="10" customWidth="1"/>
    <col min="11" max="16384" width="9.140625" style="10"/>
  </cols>
  <sheetData>
    <row r="1" spans="1:14" x14ac:dyDescent="0.25">
      <c r="A1" s="108" t="s">
        <v>63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</row>
    <row r="2" spans="1:14" ht="29.25" customHeight="1" x14ac:dyDescent="0.3">
      <c r="A2" s="102" t="s">
        <v>64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</row>
    <row r="3" spans="1:14" ht="43.5" customHeight="1" x14ac:dyDescent="0.3">
      <c r="A3" s="103" t="s">
        <v>209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47"/>
      <c r="M3" s="47"/>
      <c r="N3" s="47"/>
    </row>
    <row r="4" spans="1:14" s="16" customFormat="1" ht="63" x14ac:dyDescent="0.25">
      <c r="A4" s="81" t="s">
        <v>380</v>
      </c>
      <c r="B4" s="11" t="s">
        <v>65</v>
      </c>
      <c r="C4" s="12" t="s">
        <v>2</v>
      </c>
      <c r="D4" s="11" t="s">
        <v>66</v>
      </c>
      <c r="E4" s="11" t="s">
        <v>5</v>
      </c>
      <c r="F4" s="13" t="s">
        <v>4</v>
      </c>
      <c r="G4" s="13" t="s">
        <v>381</v>
      </c>
      <c r="H4" s="13" t="s">
        <v>382</v>
      </c>
      <c r="I4" s="11" t="s">
        <v>67</v>
      </c>
      <c r="J4" s="11" t="s">
        <v>68</v>
      </c>
      <c r="K4" s="14" t="s">
        <v>69</v>
      </c>
      <c r="L4" s="15"/>
    </row>
    <row r="5" spans="1:14" s="23" customFormat="1" ht="31.5" x14ac:dyDescent="0.25">
      <c r="A5" s="17">
        <v>1</v>
      </c>
      <c r="B5" s="18" t="s">
        <v>70</v>
      </c>
      <c r="C5" s="19" t="s">
        <v>71</v>
      </c>
      <c r="D5" s="19" t="s">
        <v>72</v>
      </c>
      <c r="E5" s="17" t="s">
        <v>73</v>
      </c>
      <c r="F5" s="20">
        <v>50</v>
      </c>
      <c r="G5" s="20">
        <f>25</f>
        <v>25</v>
      </c>
      <c r="H5" s="20">
        <f>F5-G5</f>
        <v>25</v>
      </c>
      <c r="I5" s="20">
        <v>9600</v>
      </c>
      <c r="J5" s="20">
        <f>F5*I5</f>
        <v>480000</v>
      </c>
      <c r="K5" s="21"/>
      <c r="L5" s="22"/>
    </row>
    <row r="6" spans="1:14" s="23" customFormat="1" ht="31.5" x14ac:dyDescent="0.25">
      <c r="A6" s="17">
        <v>2</v>
      </c>
      <c r="B6" s="18" t="s">
        <v>74</v>
      </c>
      <c r="C6" s="19" t="s">
        <v>75</v>
      </c>
      <c r="D6" s="19" t="s">
        <v>76</v>
      </c>
      <c r="E6" s="17" t="s">
        <v>77</v>
      </c>
      <c r="F6" s="20">
        <v>600</v>
      </c>
      <c r="G6" s="20"/>
      <c r="H6" s="20">
        <f t="shared" ref="H6:H67" si="0">F6-G6</f>
        <v>600</v>
      </c>
      <c r="I6" s="20">
        <v>2450</v>
      </c>
      <c r="J6" s="20">
        <f t="shared" ref="J6:J67" si="1">F6*I6</f>
        <v>1470000</v>
      </c>
      <c r="K6" s="21"/>
      <c r="L6" s="22"/>
    </row>
    <row r="7" spans="1:14" s="23" customFormat="1" ht="60" x14ac:dyDescent="0.25">
      <c r="A7" s="17">
        <v>3</v>
      </c>
      <c r="B7" s="18" t="s">
        <v>78</v>
      </c>
      <c r="C7" s="19" t="s">
        <v>71</v>
      </c>
      <c r="D7" s="19" t="s">
        <v>79</v>
      </c>
      <c r="E7" s="24" t="s">
        <v>80</v>
      </c>
      <c r="F7" s="20">
        <v>250</v>
      </c>
      <c r="G7" s="20">
        <f>100</f>
        <v>100</v>
      </c>
      <c r="H7" s="20">
        <f t="shared" si="0"/>
        <v>150</v>
      </c>
      <c r="I7" s="25">
        <v>14600</v>
      </c>
      <c r="J7" s="20">
        <f t="shared" si="1"/>
        <v>3650000</v>
      </c>
      <c r="K7" s="21"/>
      <c r="L7" s="22"/>
    </row>
    <row r="8" spans="1:14" s="23" customFormat="1" ht="47.25" x14ac:dyDescent="0.25">
      <c r="A8" s="17">
        <v>4</v>
      </c>
      <c r="B8" s="18" t="s">
        <v>81</v>
      </c>
      <c r="C8" s="19" t="s">
        <v>71</v>
      </c>
      <c r="D8" s="19" t="s">
        <v>82</v>
      </c>
      <c r="E8" s="26" t="s">
        <v>83</v>
      </c>
      <c r="F8" s="20">
        <v>1500</v>
      </c>
      <c r="G8" s="20">
        <f>750+30</f>
        <v>780</v>
      </c>
      <c r="H8" s="20">
        <f t="shared" si="0"/>
        <v>720</v>
      </c>
      <c r="I8" s="25">
        <v>14600</v>
      </c>
      <c r="J8" s="20">
        <f t="shared" si="1"/>
        <v>21900000</v>
      </c>
      <c r="K8" s="21"/>
      <c r="L8" s="22"/>
    </row>
    <row r="9" spans="1:14" s="23" customFormat="1" ht="31.5" x14ac:dyDescent="0.25">
      <c r="A9" s="17">
        <v>5</v>
      </c>
      <c r="B9" s="18" t="s">
        <v>84</v>
      </c>
      <c r="C9" s="19" t="s">
        <v>71</v>
      </c>
      <c r="D9" s="19" t="s">
        <v>85</v>
      </c>
      <c r="E9" s="17" t="s">
        <v>73</v>
      </c>
      <c r="F9" s="20">
        <v>350</v>
      </c>
      <c r="G9" s="20"/>
      <c r="H9" s="20">
        <f t="shared" si="0"/>
        <v>350</v>
      </c>
      <c r="I9" s="20">
        <v>17000</v>
      </c>
      <c r="J9" s="20">
        <f t="shared" si="1"/>
        <v>5950000</v>
      </c>
      <c r="K9" s="21"/>
      <c r="L9" s="22"/>
    </row>
    <row r="10" spans="1:14" s="23" customFormat="1" ht="31.5" x14ac:dyDescent="0.25">
      <c r="A10" s="17">
        <v>6</v>
      </c>
      <c r="B10" s="18" t="s">
        <v>86</v>
      </c>
      <c r="C10" s="19" t="s">
        <v>71</v>
      </c>
      <c r="D10" s="19" t="s">
        <v>87</v>
      </c>
      <c r="E10" s="27" t="s">
        <v>88</v>
      </c>
      <c r="F10" s="20">
        <v>8000</v>
      </c>
      <c r="G10" s="20"/>
      <c r="H10" s="20">
        <f t="shared" si="0"/>
        <v>8000</v>
      </c>
      <c r="I10" s="25">
        <v>10000</v>
      </c>
      <c r="J10" s="20">
        <f t="shared" si="1"/>
        <v>80000000</v>
      </c>
      <c r="K10" s="21"/>
      <c r="L10" s="22"/>
    </row>
    <row r="11" spans="1:14" s="23" customFormat="1" ht="63" x14ac:dyDescent="0.25">
      <c r="A11" s="17">
        <v>7</v>
      </c>
      <c r="B11" s="18" t="s">
        <v>89</v>
      </c>
      <c r="C11" s="19" t="s">
        <v>71</v>
      </c>
      <c r="D11" s="19" t="s">
        <v>85</v>
      </c>
      <c r="E11" s="28" t="s">
        <v>90</v>
      </c>
      <c r="F11" s="20">
        <v>500</v>
      </c>
      <c r="G11" s="20">
        <f>240</f>
        <v>240</v>
      </c>
      <c r="H11" s="20">
        <f t="shared" si="0"/>
        <v>260</v>
      </c>
      <c r="I11" s="20">
        <v>48000</v>
      </c>
      <c r="J11" s="20">
        <f t="shared" si="1"/>
        <v>24000000</v>
      </c>
      <c r="K11" s="21"/>
      <c r="L11" s="22"/>
    </row>
    <row r="12" spans="1:14" s="23" customFormat="1" ht="60" x14ac:dyDescent="0.25">
      <c r="A12" s="17">
        <v>8</v>
      </c>
      <c r="B12" s="18" t="s">
        <v>91</v>
      </c>
      <c r="C12" s="19" t="s">
        <v>71</v>
      </c>
      <c r="D12" s="19" t="s">
        <v>85</v>
      </c>
      <c r="E12" s="24" t="s">
        <v>80</v>
      </c>
      <c r="F12" s="20">
        <v>100</v>
      </c>
      <c r="G12" s="20">
        <f>50</f>
        <v>50</v>
      </c>
      <c r="H12" s="20">
        <f t="shared" si="0"/>
        <v>50</v>
      </c>
      <c r="I12" s="29">
        <v>7650</v>
      </c>
      <c r="J12" s="20">
        <f t="shared" si="1"/>
        <v>765000</v>
      </c>
      <c r="K12" s="21"/>
      <c r="L12" s="22"/>
    </row>
    <row r="13" spans="1:14" s="23" customFormat="1" ht="47.25" x14ac:dyDescent="0.25">
      <c r="A13" s="17">
        <v>9</v>
      </c>
      <c r="B13" s="18" t="s">
        <v>92</v>
      </c>
      <c r="C13" s="19" t="s">
        <v>59</v>
      </c>
      <c r="D13" s="19" t="s">
        <v>93</v>
      </c>
      <c r="E13" s="17" t="s">
        <v>94</v>
      </c>
      <c r="F13" s="20">
        <v>2</v>
      </c>
      <c r="G13" s="20">
        <v>1</v>
      </c>
      <c r="H13" s="20">
        <f t="shared" si="0"/>
        <v>1</v>
      </c>
      <c r="I13" s="25">
        <v>910000</v>
      </c>
      <c r="J13" s="20">
        <f t="shared" si="1"/>
        <v>1820000</v>
      </c>
      <c r="K13" s="21"/>
      <c r="L13" s="22"/>
    </row>
    <row r="14" spans="1:14" s="23" customFormat="1" ht="31.5" x14ac:dyDescent="0.25">
      <c r="A14" s="17">
        <v>10</v>
      </c>
      <c r="B14" s="18" t="s">
        <v>95</v>
      </c>
      <c r="C14" s="19" t="s">
        <v>96</v>
      </c>
      <c r="D14" s="19" t="s">
        <v>97</v>
      </c>
      <c r="E14" s="17" t="s">
        <v>98</v>
      </c>
      <c r="F14" s="20">
        <v>20</v>
      </c>
      <c r="G14" s="20">
        <f>10</f>
        <v>10</v>
      </c>
      <c r="H14" s="20">
        <f t="shared" si="0"/>
        <v>10</v>
      </c>
      <c r="I14" s="20">
        <v>593000</v>
      </c>
      <c r="J14" s="20">
        <f t="shared" si="1"/>
        <v>11860000</v>
      </c>
      <c r="K14" s="21"/>
      <c r="L14" s="22"/>
    </row>
    <row r="15" spans="1:14" s="23" customFormat="1" ht="31.5" x14ac:dyDescent="0.25">
      <c r="A15" s="17">
        <v>11</v>
      </c>
      <c r="B15" s="18" t="s">
        <v>99</v>
      </c>
      <c r="C15" s="19" t="s">
        <v>96</v>
      </c>
      <c r="D15" s="19" t="s">
        <v>100</v>
      </c>
      <c r="E15" s="17" t="s">
        <v>98</v>
      </c>
      <c r="F15" s="20">
        <v>20</v>
      </c>
      <c r="G15" s="20">
        <f>10</f>
        <v>10</v>
      </c>
      <c r="H15" s="20">
        <f t="shared" si="0"/>
        <v>10</v>
      </c>
      <c r="I15" s="20">
        <v>114000</v>
      </c>
      <c r="J15" s="20">
        <f t="shared" si="1"/>
        <v>2280000</v>
      </c>
      <c r="K15" s="21"/>
      <c r="L15" s="22"/>
    </row>
    <row r="16" spans="1:14" s="23" customFormat="1" ht="31.5" x14ac:dyDescent="0.25">
      <c r="A16" s="17">
        <v>12</v>
      </c>
      <c r="B16" s="18" t="s">
        <v>101</v>
      </c>
      <c r="C16" s="19" t="s">
        <v>102</v>
      </c>
      <c r="D16" s="19" t="s">
        <v>103</v>
      </c>
      <c r="E16" s="17" t="s">
        <v>98</v>
      </c>
      <c r="F16" s="20">
        <v>60</v>
      </c>
      <c r="G16" s="20"/>
      <c r="H16" s="20">
        <f t="shared" si="0"/>
        <v>60</v>
      </c>
      <c r="I16" s="20">
        <v>821000</v>
      </c>
      <c r="J16" s="20">
        <f t="shared" si="1"/>
        <v>49260000</v>
      </c>
      <c r="K16" s="21"/>
      <c r="L16" s="22"/>
    </row>
    <row r="17" spans="1:12" s="23" customFormat="1" ht="31.5" x14ac:dyDescent="0.25">
      <c r="A17" s="17">
        <v>13</v>
      </c>
      <c r="B17" s="18" t="s">
        <v>104</v>
      </c>
      <c r="C17" s="19" t="s">
        <v>105</v>
      </c>
      <c r="D17" s="19" t="s">
        <v>106</v>
      </c>
      <c r="E17" s="17" t="s">
        <v>98</v>
      </c>
      <c r="F17" s="20">
        <v>60</v>
      </c>
      <c r="G17" s="20">
        <f>10</f>
        <v>10</v>
      </c>
      <c r="H17" s="20">
        <f t="shared" si="0"/>
        <v>50</v>
      </c>
      <c r="I17" s="20">
        <v>593000</v>
      </c>
      <c r="J17" s="20">
        <f t="shared" si="1"/>
        <v>35580000</v>
      </c>
      <c r="K17" s="21"/>
      <c r="L17" s="22"/>
    </row>
    <row r="18" spans="1:12" s="23" customFormat="1" ht="31.5" x14ac:dyDescent="0.25">
      <c r="A18" s="17">
        <v>14</v>
      </c>
      <c r="B18" s="18" t="s">
        <v>107</v>
      </c>
      <c r="C18" s="19" t="s">
        <v>96</v>
      </c>
      <c r="D18" s="19" t="s">
        <v>108</v>
      </c>
      <c r="E18" s="17" t="s">
        <v>98</v>
      </c>
      <c r="F18" s="20">
        <v>30</v>
      </c>
      <c r="G18" s="20">
        <f>10</f>
        <v>10</v>
      </c>
      <c r="H18" s="20">
        <f t="shared" si="0"/>
        <v>20</v>
      </c>
      <c r="I18" s="20">
        <v>890000</v>
      </c>
      <c r="J18" s="20">
        <f t="shared" si="1"/>
        <v>26700000</v>
      </c>
      <c r="K18" s="21"/>
      <c r="L18" s="22"/>
    </row>
    <row r="19" spans="1:12" s="23" customFormat="1" ht="47.25" x14ac:dyDescent="0.25">
      <c r="A19" s="17">
        <v>15</v>
      </c>
      <c r="B19" s="18" t="s">
        <v>109</v>
      </c>
      <c r="C19" s="19" t="s">
        <v>96</v>
      </c>
      <c r="D19" s="19" t="s">
        <v>110</v>
      </c>
      <c r="E19" s="17" t="s">
        <v>111</v>
      </c>
      <c r="F19" s="20">
        <v>3</v>
      </c>
      <c r="G19" s="20">
        <v>2</v>
      </c>
      <c r="H19" s="20">
        <f t="shared" si="0"/>
        <v>1</v>
      </c>
      <c r="I19" s="20">
        <v>413000</v>
      </c>
      <c r="J19" s="20">
        <f t="shared" si="1"/>
        <v>1239000</v>
      </c>
      <c r="K19" s="21"/>
      <c r="L19" s="22"/>
    </row>
    <row r="20" spans="1:12" s="23" customFormat="1" ht="31.5" x14ac:dyDescent="0.25">
      <c r="A20" s="17">
        <v>16</v>
      </c>
      <c r="B20" s="18" t="s">
        <v>112</v>
      </c>
      <c r="C20" s="19" t="s">
        <v>96</v>
      </c>
      <c r="D20" s="19" t="s">
        <v>113</v>
      </c>
      <c r="E20" s="17" t="s">
        <v>114</v>
      </c>
      <c r="F20" s="20">
        <v>2</v>
      </c>
      <c r="G20" s="20"/>
      <c r="H20" s="20">
        <f t="shared" si="0"/>
        <v>2</v>
      </c>
      <c r="I20" s="20">
        <v>123000</v>
      </c>
      <c r="J20" s="20">
        <f t="shared" si="1"/>
        <v>246000</v>
      </c>
      <c r="K20" s="21"/>
      <c r="L20" s="22"/>
    </row>
    <row r="21" spans="1:12" s="23" customFormat="1" ht="90" x14ac:dyDescent="0.25">
      <c r="A21" s="17">
        <v>17</v>
      </c>
      <c r="B21" s="18" t="s">
        <v>115</v>
      </c>
      <c r="C21" s="30" t="s">
        <v>34</v>
      </c>
      <c r="D21" s="19" t="s">
        <v>116</v>
      </c>
      <c r="E21" s="17" t="s">
        <v>94</v>
      </c>
      <c r="F21" s="20">
        <v>1</v>
      </c>
      <c r="G21" s="20">
        <v>1</v>
      </c>
      <c r="H21" s="20">
        <f t="shared" si="0"/>
        <v>0</v>
      </c>
      <c r="I21" s="20">
        <v>1480000</v>
      </c>
      <c r="J21" s="20">
        <f t="shared" si="1"/>
        <v>1480000</v>
      </c>
      <c r="K21" s="21"/>
      <c r="L21" s="22"/>
    </row>
    <row r="22" spans="1:12" s="23" customFormat="1" ht="47.25" x14ac:dyDescent="0.25">
      <c r="A22" s="17">
        <v>18</v>
      </c>
      <c r="B22" s="18" t="s">
        <v>117</v>
      </c>
      <c r="C22" s="19" t="s">
        <v>118</v>
      </c>
      <c r="D22" s="19" t="s">
        <v>119</v>
      </c>
      <c r="E22" s="26" t="s">
        <v>120</v>
      </c>
      <c r="F22" s="20">
        <v>500</v>
      </c>
      <c r="G22" s="20"/>
      <c r="H22" s="20">
        <f t="shared" si="0"/>
        <v>500</v>
      </c>
      <c r="I22" s="25">
        <v>40</v>
      </c>
      <c r="J22" s="20">
        <f t="shared" si="1"/>
        <v>20000</v>
      </c>
      <c r="K22" s="21"/>
      <c r="L22" s="22"/>
    </row>
    <row r="23" spans="1:12" s="23" customFormat="1" ht="31.5" x14ac:dyDescent="0.25">
      <c r="A23" s="17">
        <v>19</v>
      </c>
      <c r="B23" s="18" t="s">
        <v>121</v>
      </c>
      <c r="C23" s="19" t="s">
        <v>34</v>
      </c>
      <c r="D23" s="19" t="s">
        <v>122</v>
      </c>
      <c r="E23" s="17" t="s">
        <v>123</v>
      </c>
      <c r="F23" s="20">
        <v>12</v>
      </c>
      <c r="G23" s="20">
        <v>5</v>
      </c>
      <c r="H23" s="20">
        <f t="shared" si="0"/>
        <v>7</v>
      </c>
      <c r="I23" s="20">
        <v>270000</v>
      </c>
      <c r="J23" s="20">
        <f t="shared" si="1"/>
        <v>3240000</v>
      </c>
      <c r="K23" s="21"/>
      <c r="L23" s="22"/>
    </row>
    <row r="24" spans="1:12" s="23" customFormat="1" ht="30" x14ac:dyDescent="0.25">
      <c r="A24" s="17">
        <v>20</v>
      </c>
      <c r="B24" s="18" t="s">
        <v>124</v>
      </c>
      <c r="C24" s="19" t="s">
        <v>71</v>
      </c>
      <c r="D24" s="19" t="s">
        <v>87</v>
      </c>
      <c r="E24" s="17" t="s">
        <v>125</v>
      </c>
      <c r="F24" s="20">
        <v>10</v>
      </c>
      <c r="G24" s="20">
        <f>5+2+2</f>
        <v>9</v>
      </c>
      <c r="H24" s="20">
        <f t="shared" si="0"/>
        <v>1</v>
      </c>
      <c r="I24" s="20">
        <v>415000</v>
      </c>
      <c r="J24" s="20">
        <f t="shared" si="1"/>
        <v>4150000</v>
      </c>
      <c r="K24" s="21"/>
      <c r="L24" s="22"/>
    </row>
    <row r="25" spans="1:12" s="23" customFormat="1" ht="31.5" x14ac:dyDescent="0.25">
      <c r="A25" s="17">
        <v>21</v>
      </c>
      <c r="B25" s="18" t="s">
        <v>126</v>
      </c>
      <c r="C25" s="19" t="s">
        <v>71</v>
      </c>
      <c r="D25" s="19" t="s">
        <v>127</v>
      </c>
      <c r="E25" s="17" t="s">
        <v>73</v>
      </c>
      <c r="F25" s="20">
        <v>50</v>
      </c>
      <c r="G25" s="20">
        <f>50</f>
        <v>50</v>
      </c>
      <c r="H25" s="20">
        <f t="shared" si="0"/>
        <v>0</v>
      </c>
      <c r="I25" s="20">
        <v>10300</v>
      </c>
      <c r="J25" s="20">
        <f t="shared" si="1"/>
        <v>515000</v>
      </c>
      <c r="K25" s="21"/>
      <c r="L25" s="22"/>
    </row>
    <row r="26" spans="1:12" s="23" customFormat="1" ht="31.5" x14ac:dyDescent="0.25">
      <c r="A26" s="17">
        <v>22</v>
      </c>
      <c r="B26" s="18" t="s">
        <v>128</v>
      </c>
      <c r="C26" s="19" t="s">
        <v>59</v>
      </c>
      <c r="D26" s="19" t="s">
        <v>82</v>
      </c>
      <c r="E26" s="17" t="s">
        <v>129</v>
      </c>
      <c r="F26" s="20">
        <v>30</v>
      </c>
      <c r="G26" s="20"/>
      <c r="H26" s="20">
        <f t="shared" si="0"/>
        <v>30</v>
      </c>
      <c r="I26" s="20">
        <v>49000</v>
      </c>
      <c r="J26" s="20">
        <f t="shared" si="1"/>
        <v>1470000</v>
      </c>
      <c r="K26" s="21"/>
      <c r="L26" s="22"/>
    </row>
    <row r="27" spans="1:12" s="23" customFormat="1" ht="47.25" x14ac:dyDescent="0.25">
      <c r="A27" s="17">
        <v>23</v>
      </c>
      <c r="B27" s="18" t="s">
        <v>130</v>
      </c>
      <c r="C27" s="19" t="s">
        <v>59</v>
      </c>
      <c r="D27" s="19" t="s">
        <v>131</v>
      </c>
      <c r="E27" s="17" t="s">
        <v>111</v>
      </c>
      <c r="F27" s="20">
        <v>1</v>
      </c>
      <c r="G27" s="20"/>
      <c r="H27" s="20">
        <f t="shared" si="0"/>
        <v>1</v>
      </c>
      <c r="I27" s="20">
        <v>628000</v>
      </c>
      <c r="J27" s="20">
        <f t="shared" si="1"/>
        <v>628000</v>
      </c>
      <c r="K27" s="21"/>
      <c r="L27" s="22"/>
    </row>
    <row r="28" spans="1:12" s="23" customFormat="1" ht="47.25" x14ac:dyDescent="0.25">
      <c r="A28" s="17">
        <v>24</v>
      </c>
      <c r="B28" s="18" t="s">
        <v>132</v>
      </c>
      <c r="C28" s="19" t="s">
        <v>59</v>
      </c>
      <c r="D28" s="19" t="s">
        <v>133</v>
      </c>
      <c r="E28" s="17" t="s">
        <v>111</v>
      </c>
      <c r="F28" s="20">
        <v>2</v>
      </c>
      <c r="G28" s="20">
        <v>1</v>
      </c>
      <c r="H28" s="20">
        <f t="shared" si="0"/>
        <v>1</v>
      </c>
      <c r="I28" s="20">
        <v>4573000</v>
      </c>
      <c r="J28" s="20">
        <f t="shared" si="1"/>
        <v>9146000</v>
      </c>
      <c r="K28" s="21"/>
      <c r="L28" s="22"/>
    </row>
    <row r="29" spans="1:12" s="23" customFormat="1" ht="60" x14ac:dyDescent="0.25">
      <c r="A29" s="17">
        <v>25</v>
      </c>
      <c r="B29" s="18" t="s">
        <v>134</v>
      </c>
      <c r="C29" s="30" t="s">
        <v>59</v>
      </c>
      <c r="D29" s="19" t="s">
        <v>135</v>
      </c>
      <c r="E29" s="17" t="s">
        <v>111</v>
      </c>
      <c r="F29" s="20">
        <v>25</v>
      </c>
      <c r="G29" s="20">
        <f>8+1</f>
        <v>9</v>
      </c>
      <c r="H29" s="20">
        <f t="shared" si="0"/>
        <v>16</v>
      </c>
      <c r="I29" s="20">
        <v>1026000</v>
      </c>
      <c r="J29" s="20">
        <f t="shared" si="1"/>
        <v>25650000</v>
      </c>
      <c r="K29" s="21"/>
      <c r="L29" s="22"/>
    </row>
    <row r="30" spans="1:12" s="23" customFormat="1" ht="60" x14ac:dyDescent="0.25">
      <c r="A30" s="17">
        <v>26</v>
      </c>
      <c r="B30" s="18" t="s">
        <v>136</v>
      </c>
      <c r="C30" s="30" t="s">
        <v>59</v>
      </c>
      <c r="D30" s="19" t="s">
        <v>135</v>
      </c>
      <c r="E30" s="17" t="s">
        <v>111</v>
      </c>
      <c r="F30" s="20">
        <v>25</v>
      </c>
      <c r="G30" s="20">
        <f>8+1</f>
        <v>9</v>
      </c>
      <c r="H30" s="20">
        <f t="shared" si="0"/>
        <v>16</v>
      </c>
      <c r="I30" s="20">
        <v>1026000</v>
      </c>
      <c r="J30" s="20">
        <f t="shared" si="1"/>
        <v>25650000</v>
      </c>
      <c r="K30" s="21"/>
      <c r="L30" s="22"/>
    </row>
    <row r="31" spans="1:12" s="23" customFormat="1" ht="60" x14ac:dyDescent="0.25">
      <c r="A31" s="17">
        <v>27</v>
      </c>
      <c r="B31" s="18" t="s">
        <v>137</v>
      </c>
      <c r="C31" s="30" t="s">
        <v>59</v>
      </c>
      <c r="D31" s="19" t="s">
        <v>138</v>
      </c>
      <c r="E31" s="17" t="s">
        <v>111</v>
      </c>
      <c r="F31" s="20">
        <v>1</v>
      </c>
      <c r="G31" s="20"/>
      <c r="H31" s="20">
        <f t="shared" si="0"/>
        <v>1</v>
      </c>
      <c r="I31" s="20">
        <v>924000</v>
      </c>
      <c r="J31" s="20">
        <f t="shared" si="1"/>
        <v>924000</v>
      </c>
      <c r="K31" s="21"/>
      <c r="L31" s="22"/>
    </row>
    <row r="32" spans="1:12" s="23" customFormat="1" ht="60" x14ac:dyDescent="0.25">
      <c r="A32" s="17">
        <v>28</v>
      </c>
      <c r="B32" s="18" t="s">
        <v>139</v>
      </c>
      <c r="C32" s="30" t="s">
        <v>59</v>
      </c>
      <c r="D32" s="19" t="s">
        <v>138</v>
      </c>
      <c r="E32" s="17" t="s">
        <v>111</v>
      </c>
      <c r="F32" s="20">
        <v>1</v>
      </c>
      <c r="G32" s="20"/>
      <c r="H32" s="20">
        <f t="shared" si="0"/>
        <v>1</v>
      </c>
      <c r="I32" s="20">
        <v>812000</v>
      </c>
      <c r="J32" s="20">
        <f t="shared" si="1"/>
        <v>812000</v>
      </c>
      <c r="K32" s="21"/>
      <c r="L32" s="22"/>
    </row>
    <row r="33" spans="1:12" s="23" customFormat="1" ht="47.25" x14ac:dyDescent="0.25">
      <c r="A33" s="17">
        <v>29</v>
      </c>
      <c r="B33" s="18" t="s">
        <v>140</v>
      </c>
      <c r="C33" s="19" t="s">
        <v>59</v>
      </c>
      <c r="D33" s="19" t="s">
        <v>131</v>
      </c>
      <c r="E33" s="17" t="s">
        <v>111</v>
      </c>
      <c r="F33" s="25">
        <v>5</v>
      </c>
      <c r="G33" s="25">
        <v>2</v>
      </c>
      <c r="H33" s="20">
        <f t="shared" si="0"/>
        <v>3</v>
      </c>
      <c r="I33" s="25">
        <v>750000</v>
      </c>
      <c r="J33" s="20">
        <f t="shared" si="1"/>
        <v>3750000</v>
      </c>
      <c r="K33" s="31"/>
      <c r="L33" s="22"/>
    </row>
    <row r="34" spans="1:12" s="23" customFormat="1" ht="47.25" x14ac:dyDescent="0.25">
      <c r="A34" s="17">
        <v>30</v>
      </c>
      <c r="B34" s="18" t="s">
        <v>141</v>
      </c>
      <c r="C34" s="19" t="s">
        <v>59</v>
      </c>
      <c r="D34" s="19" t="s">
        <v>142</v>
      </c>
      <c r="E34" s="17" t="s">
        <v>111</v>
      </c>
      <c r="F34" s="25">
        <v>8</v>
      </c>
      <c r="G34" s="25">
        <f>2</f>
        <v>2</v>
      </c>
      <c r="H34" s="20">
        <f t="shared" si="0"/>
        <v>6</v>
      </c>
      <c r="I34" s="25">
        <v>1876000</v>
      </c>
      <c r="J34" s="20">
        <f t="shared" si="1"/>
        <v>15008000</v>
      </c>
      <c r="K34" s="31"/>
      <c r="L34" s="22"/>
    </row>
    <row r="35" spans="1:12" s="23" customFormat="1" ht="60" x14ac:dyDescent="0.25">
      <c r="A35" s="17">
        <v>31</v>
      </c>
      <c r="B35" s="18" t="s">
        <v>143</v>
      </c>
      <c r="C35" s="30" t="s">
        <v>59</v>
      </c>
      <c r="D35" s="19" t="s">
        <v>135</v>
      </c>
      <c r="E35" s="17" t="s">
        <v>111</v>
      </c>
      <c r="F35" s="25">
        <v>6</v>
      </c>
      <c r="G35" s="25">
        <f>2+1</f>
        <v>3</v>
      </c>
      <c r="H35" s="20">
        <f t="shared" si="0"/>
        <v>3</v>
      </c>
      <c r="I35" s="25">
        <v>793000</v>
      </c>
      <c r="J35" s="20">
        <f t="shared" si="1"/>
        <v>4758000</v>
      </c>
      <c r="K35" s="31"/>
      <c r="L35" s="22"/>
    </row>
    <row r="36" spans="1:12" s="23" customFormat="1" ht="47.25" x14ac:dyDescent="0.25">
      <c r="A36" s="17">
        <v>32</v>
      </c>
      <c r="B36" s="18" t="s">
        <v>144</v>
      </c>
      <c r="C36" s="19" t="s">
        <v>59</v>
      </c>
      <c r="D36" s="19" t="s">
        <v>131</v>
      </c>
      <c r="E36" s="17" t="s">
        <v>111</v>
      </c>
      <c r="F36" s="25">
        <v>2</v>
      </c>
      <c r="G36" s="25">
        <f>1</f>
        <v>1</v>
      </c>
      <c r="H36" s="20">
        <f t="shared" si="0"/>
        <v>1</v>
      </c>
      <c r="I36" s="25">
        <v>615000</v>
      </c>
      <c r="J36" s="20">
        <f t="shared" si="1"/>
        <v>1230000</v>
      </c>
      <c r="K36" s="31"/>
      <c r="L36" s="22"/>
    </row>
    <row r="37" spans="1:12" s="23" customFormat="1" ht="47.25" x14ac:dyDescent="0.25">
      <c r="A37" s="17">
        <v>33</v>
      </c>
      <c r="B37" s="18" t="s">
        <v>145</v>
      </c>
      <c r="C37" s="19" t="s">
        <v>59</v>
      </c>
      <c r="D37" s="19" t="s">
        <v>142</v>
      </c>
      <c r="E37" s="17" t="s">
        <v>111</v>
      </c>
      <c r="F37" s="25">
        <v>8</v>
      </c>
      <c r="G37" s="25">
        <f>2</f>
        <v>2</v>
      </c>
      <c r="H37" s="20">
        <f t="shared" si="0"/>
        <v>6</v>
      </c>
      <c r="I37" s="25">
        <v>4640000</v>
      </c>
      <c r="J37" s="20">
        <f t="shared" si="1"/>
        <v>37120000</v>
      </c>
      <c r="K37" s="31"/>
      <c r="L37" s="22"/>
    </row>
    <row r="38" spans="1:12" s="34" customFormat="1" ht="60" x14ac:dyDescent="0.25">
      <c r="A38" s="17">
        <v>34</v>
      </c>
      <c r="B38" s="18" t="s">
        <v>146</v>
      </c>
      <c r="C38" s="30" t="s">
        <v>59</v>
      </c>
      <c r="D38" s="19" t="s">
        <v>147</v>
      </c>
      <c r="E38" s="17" t="s">
        <v>111</v>
      </c>
      <c r="F38" s="25">
        <v>6</v>
      </c>
      <c r="G38" s="25">
        <f>2+1</f>
        <v>3</v>
      </c>
      <c r="H38" s="20">
        <f t="shared" si="0"/>
        <v>3</v>
      </c>
      <c r="I38" s="25">
        <v>1106000</v>
      </c>
      <c r="J38" s="20">
        <f t="shared" si="1"/>
        <v>6636000</v>
      </c>
      <c r="K38" s="32"/>
      <c r="L38" s="33"/>
    </row>
    <row r="39" spans="1:12" s="23" customFormat="1" ht="60" x14ac:dyDescent="0.25">
      <c r="A39" s="17">
        <v>35</v>
      </c>
      <c r="B39" s="18" t="s">
        <v>148</v>
      </c>
      <c r="C39" s="30" t="s">
        <v>59</v>
      </c>
      <c r="D39" s="19" t="s">
        <v>149</v>
      </c>
      <c r="E39" s="17" t="s">
        <v>111</v>
      </c>
      <c r="F39" s="35">
        <v>12</v>
      </c>
      <c r="G39" s="35">
        <f>3</f>
        <v>3</v>
      </c>
      <c r="H39" s="20">
        <f t="shared" si="0"/>
        <v>9</v>
      </c>
      <c r="I39" s="25">
        <v>5250000</v>
      </c>
      <c r="J39" s="20">
        <f t="shared" si="1"/>
        <v>63000000</v>
      </c>
      <c r="K39" s="31"/>
      <c r="L39" s="22"/>
    </row>
    <row r="40" spans="1:12" s="23" customFormat="1" ht="60" x14ac:dyDescent="0.25">
      <c r="A40" s="17">
        <v>36</v>
      </c>
      <c r="B40" s="18" t="s">
        <v>150</v>
      </c>
      <c r="C40" s="30" t="s">
        <v>59</v>
      </c>
      <c r="D40" s="19" t="s">
        <v>135</v>
      </c>
      <c r="E40" s="17" t="s">
        <v>111</v>
      </c>
      <c r="F40" s="25">
        <v>2</v>
      </c>
      <c r="G40" s="25"/>
      <c r="H40" s="20">
        <f t="shared" si="0"/>
        <v>2</v>
      </c>
      <c r="I40" s="25">
        <v>1640000</v>
      </c>
      <c r="J40" s="20">
        <f t="shared" si="1"/>
        <v>3280000</v>
      </c>
      <c r="K40" s="31"/>
      <c r="L40" s="22"/>
    </row>
    <row r="41" spans="1:12" s="23" customFormat="1" ht="31.5" x14ac:dyDescent="0.25">
      <c r="A41" s="17">
        <v>37</v>
      </c>
      <c r="B41" s="18" t="s">
        <v>151</v>
      </c>
      <c r="C41" s="19" t="s">
        <v>96</v>
      </c>
      <c r="D41" s="19" t="s">
        <v>152</v>
      </c>
      <c r="E41" s="26" t="s">
        <v>153</v>
      </c>
      <c r="F41" s="35">
        <v>1</v>
      </c>
      <c r="G41" s="35"/>
      <c r="H41" s="20">
        <f t="shared" si="0"/>
        <v>1</v>
      </c>
      <c r="I41" s="25">
        <v>470000</v>
      </c>
      <c r="J41" s="20">
        <f t="shared" si="1"/>
        <v>470000</v>
      </c>
      <c r="K41" s="31"/>
      <c r="L41" s="22"/>
    </row>
    <row r="42" spans="1:12" s="23" customFormat="1" ht="15.75" x14ac:dyDescent="0.25">
      <c r="A42" s="17">
        <v>38</v>
      </c>
      <c r="B42" s="18" t="s">
        <v>154</v>
      </c>
      <c r="C42" s="19" t="s">
        <v>59</v>
      </c>
      <c r="D42" s="19" t="s">
        <v>155</v>
      </c>
      <c r="E42" s="36" t="s">
        <v>156</v>
      </c>
      <c r="F42" s="35">
        <v>15</v>
      </c>
      <c r="G42" s="35"/>
      <c r="H42" s="20">
        <f t="shared" si="0"/>
        <v>15</v>
      </c>
      <c r="I42" s="37">
        <v>1220000</v>
      </c>
      <c r="J42" s="20">
        <f t="shared" si="1"/>
        <v>18300000</v>
      </c>
      <c r="K42" s="31"/>
      <c r="L42" s="22"/>
    </row>
    <row r="43" spans="1:12" s="23" customFormat="1" ht="47.25" x14ac:dyDescent="0.25">
      <c r="A43" s="17">
        <v>39</v>
      </c>
      <c r="B43" s="18" t="s">
        <v>157</v>
      </c>
      <c r="C43" s="19" t="s">
        <v>59</v>
      </c>
      <c r="D43" s="19" t="s">
        <v>158</v>
      </c>
      <c r="E43" s="17" t="s">
        <v>111</v>
      </c>
      <c r="F43" s="35">
        <v>10</v>
      </c>
      <c r="G43" s="35">
        <f>3+1</f>
        <v>4</v>
      </c>
      <c r="H43" s="20">
        <f t="shared" si="0"/>
        <v>6</v>
      </c>
      <c r="I43" s="25">
        <v>984000</v>
      </c>
      <c r="J43" s="20">
        <f t="shared" si="1"/>
        <v>9840000</v>
      </c>
      <c r="K43" s="31"/>
      <c r="L43" s="22"/>
    </row>
    <row r="44" spans="1:12" s="23" customFormat="1" ht="47.25" x14ac:dyDescent="0.25">
      <c r="A44" s="17">
        <v>40</v>
      </c>
      <c r="B44" s="18" t="s">
        <v>159</v>
      </c>
      <c r="C44" s="19" t="s">
        <v>59</v>
      </c>
      <c r="D44" s="19" t="s">
        <v>160</v>
      </c>
      <c r="E44" s="17" t="s">
        <v>111</v>
      </c>
      <c r="F44" s="35">
        <v>10</v>
      </c>
      <c r="G44" s="35">
        <f>3+1</f>
        <v>4</v>
      </c>
      <c r="H44" s="20">
        <f t="shared" si="0"/>
        <v>6</v>
      </c>
      <c r="I44" s="25">
        <v>1308000</v>
      </c>
      <c r="J44" s="20">
        <f t="shared" si="1"/>
        <v>13080000</v>
      </c>
      <c r="K44" s="31"/>
      <c r="L44" s="22"/>
    </row>
    <row r="45" spans="1:12" s="23" customFormat="1" ht="47.25" x14ac:dyDescent="0.25">
      <c r="A45" s="17">
        <v>41</v>
      </c>
      <c r="B45" s="18" t="s">
        <v>161</v>
      </c>
      <c r="C45" s="19" t="s">
        <v>59</v>
      </c>
      <c r="D45" s="19" t="s">
        <v>162</v>
      </c>
      <c r="E45" s="26" t="s">
        <v>163</v>
      </c>
      <c r="F45" s="35">
        <v>10</v>
      </c>
      <c r="G45" s="35">
        <f>1+4</f>
        <v>5</v>
      </c>
      <c r="H45" s="20">
        <f t="shared" si="0"/>
        <v>5</v>
      </c>
      <c r="I45" s="25">
        <v>3230000</v>
      </c>
      <c r="J45" s="20">
        <f t="shared" si="1"/>
        <v>32300000</v>
      </c>
      <c r="K45" s="31"/>
      <c r="L45" s="22"/>
    </row>
    <row r="46" spans="1:12" s="23" customFormat="1" ht="47.25" x14ac:dyDescent="0.25">
      <c r="A46" s="17">
        <v>42</v>
      </c>
      <c r="B46" s="18" t="s">
        <v>164</v>
      </c>
      <c r="C46" s="19" t="s">
        <v>59</v>
      </c>
      <c r="D46" s="19" t="s">
        <v>165</v>
      </c>
      <c r="E46" s="26" t="s">
        <v>94</v>
      </c>
      <c r="F46" s="35">
        <v>2</v>
      </c>
      <c r="G46" s="35">
        <v>1</v>
      </c>
      <c r="H46" s="20">
        <f t="shared" si="0"/>
        <v>1</v>
      </c>
      <c r="I46" s="25">
        <v>972000</v>
      </c>
      <c r="J46" s="20">
        <f t="shared" si="1"/>
        <v>1944000</v>
      </c>
      <c r="K46" s="31"/>
      <c r="L46" s="22"/>
    </row>
    <row r="47" spans="1:12" s="23" customFormat="1" ht="31.5" x14ac:dyDescent="0.25">
      <c r="A47" s="17">
        <v>43</v>
      </c>
      <c r="B47" s="18" t="s">
        <v>166</v>
      </c>
      <c r="C47" s="19" t="s">
        <v>71</v>
      </c>
      <c r="D47" s="19" t="s">
        <v>82</v>
      </c>
      <c r="E47" s="26" t="s">
        <v>167</v>
      </c>
      <c r="F47" s="35">
        <v>1000</v>
      </c>
      <c r="G47" s="35">
        <f>500+500</f>
        <v>1000</v>
      </c>
      <c r="H47" s="20">
        <f t="shared" si="0"/>
        <v>0</v>
      </c>
      <c r="I47" s="25">
        <v>4850</v>
      </c>
      <c r="J47" s="20">
        <f t="shared" si="1"/>
        <v>4850000</v>
      </c>
      <c r="K47" s="31"/>
      <c r="L47" s="22"/>
    </row>
    <row r="48" spans="1:12" s="40" customFormat="1" ht="47.25" x14ac:dyDescent="0.25">
      <c r="A48" s="17">
        <v>44</v>
      </c>
      <c r="B48" s="18" t="s">
        <v>168</v>
      </c>
      <c r="C48" s="19" t="s">
        <v>169</v>
      </c>
      <c r="D48" s="19" t="s">
        <v>170</v>
      </c>
      <c r="E48" s="17" t="s">
        <v>111</v>
      </c>
      <c r="F48" s="25">
        <v>1</v>
      </c>
      <c r="G48" s="25"/>
      <c r="H48" s="20">
        <f t="shared" si="0"/>
        <v>1</v>
      </c>
      <c r="I48" s="25">
        <v>413000</v>
      </c>
      <c r="J48" s="20">
        <f t="shared" si="1"/>
        <v>413000</v>
      </c>
      <c r="K48" s="38"/>
      <c r="L48" s="39"/>
    </row>
    <row r="49" spans="1:12" s="23" customFormat="1" ht="75" x14ac:dyDescent="0.25">
      <c r="A49" s="17">
        <v>45</v>
      </c>
      <c r="B49" s="18" t="s">
        <v>171</v>
      </c>
      <c r="C49" s="19" t="s">
        <v>172</v>
      </c>
      <c r="D49" s="19" t="s">
        <v>48</v>
      </c>
      <c r="E49" s="24" t="s">
        <v>173</v>
      </c>
      <c r="F49" s="35">
        <v>500</v>
      </c>
      <c r="G49" s="35"/>
      <c r="H49" s="20">
        <f t="shared" si="0"/>
        <v>500</v>
      </c>
      <c r="I49" s="25">
        <v>750</v>
      </c>
      <c r="J49" s="20">
        <f t="shared" si="1"/>
        <v>375000</v>
      </c>
      <c r="K49" s="31"/>
      <c r="L49" s="22"/>
    </row>
    <row r="50" spans="1:12" s="23" customFormat="1" ht="31.5" x14ac:dyDescent="0.25">
      <c r="A50" s="17">
        <v>46</v>
      </c>
      <c r="B50" s="18" t="s">
        <v>174</v>
      </c>
      <c r="C50" s="19" t="s">
        <v>175</v>
      </c>
      <c r="D50" s="19" t="s">
        <v>176</v>
      </c>
      <c r="E50" s="9" t="s">
        <v>177</v>
      </c>
      <c r="F50" s="35">
        <v>20</v>
      </c>
      <c r="G50" s="35"/>
      <c r="H50" s="20">
        <f t="shared" si="0"/>
        <v>20</v>
      </c>
      <c r="I50" s="25">
        <v>20000</v>
      </c>
      <c r="J50" s="20">
        <f t="shared" si="1"/>
        <v>400000</v>
      </c>
      <c r="K50" s="31"/>
      <c r="L50" s="22"/>
    </row>
    <row r="51" spans="1:12" s="23" customFormat="1" ht="30" x14ac:dyDescent="0.25">
      <c r="A51" s="17">
        <v>47</v>
      </c>
      <c r="B51" s="18" t="s">
        <v>178</v>
      </c>
      <c r="C51" s="19" t="s">
        <v>59</v>
      </c>
      <c r="D51" s="19" t="s">
        <v>87</v>
      </c>
      <c r="E51" s="17" t="s">
        <v>125</v>
      </c>
      <c r="F51" s="35">
        <v>4</v>
      </c>
      <c r="G51" s="35">
        <f>4</f>
        <v>4</v>
      </c>
      <c r="H51" s="20">
        <f t="shared" si="0"/>
        <v>0</v>
      </c>
      <c r="I51" s="32">
        <v>410000</v>
      </c>
      <c r="J51" s="20">
        <f t="shared" si="1"/>
        <v>1640000</v>
      </c>
      <c r="K51" s="31"/>
      <c r="L51" s="22"/>
    </row>
    <row r="52" spans="1:12" s="23" customFormat="1" ht="31.5" x14ac:dyDescent="0.25">
      <c r="A52" s="17">
        <v>48</v>
      </c>
      <c r="B52" s="18" t="s">
        <v>179</v>
      </c>
      <c r="C52" s="19" t="s">
        <v>172</v>
      </c>
      <c r="D52" s="19" t="s">
        <v>180</v>
      </c>
      <c r="E52" s="26" t="s">
        <v>181</v>
      </c>
      <c r="F52" s="35">
        <v>70</v>
      </c>
      <c r="G52" s="35">
        <f>14</f>
        <v>14</v>
      </c>
      <c r="H52" s="20">
        <f t="shared" si="0"/>
        <v>56</v>
      </c>
      <c r="I52" s="25">
        <v>12000</v>
      </c>
      <c r="J52" s="20">
        <f t="shared" si="1"/>
        <v>840000</v>
      </c>
      <c r="K52" s="31"/>
      <c r="L52" s="22"/>
    </row>
    <row r="53" spans="1:12" s="23" customFormat="1" ht="31.5" x14ac:dyDescent="0.25">
      <c r="A53" s="17">
        <v>49</v>
      </c>
      <c r="B53" s="18" t="s">
        <v>182</v>
      </c>
      <c r="C53" s="19" t="s">
        <v>96</v>
      </c>
      <c r="D53" s="19" t="s">
        <v>183</v>
      </c>
      <c r="E53" s="26" t="s">
        <v>184</v>
      </c>
      <c r="F53" s="35">
        <v>4</v>
      </c>
      <c r="G53" s="35">
        <f>2</f>
        <v>2</v>
      </c>
      <c r="H53" s="20">
        <f t="shared" si="0"/>
        <v>2</v>
      </c>
      <c r="I53" s="25">
        <v>49000</v>
      </c>
      <c r="J53" s="20">
        <f t="shared" si="1"/>
        <v>196000</v>
      </c>
      <c r="K53" s="31"/>
      <c r="L53" s="22"/>
    </row>
    <row r="54" spans="1:12" s="23" customFormat="1" ht="31.5" x14ac:dyDescent="0.25">
      <c r="A54" s="17">
        <v>50</v>
      </c>
      <c r="B54" s="18" t="s">
        <v>185</v>
      </c>
      <c r="C54" s="19" t="s">
        <v>29</v>
      </c>
      <c r="D54" s="19" t="s">
        <v>186</v>
      </c>
      <c r="E54" s="26" t="s">
        <v>187</v>
      </c>
      <c r="F54" s="35">
        <v>2000</v>
      </c>
      <c r="G54" s="35"/>
      <c r="H54" s="20">
        <f t="shared" si="0"/>
        <v>2000</v>
      </c>
      <c r="I54" s="25">
        <v>77</v>
      </c>
      <c r="J54" s="20">
        <f t="shared" si="1"/>
        <v>154000</v>
      </c>
      <c r="K54" s="31"/>
      <c r="L54" s="22"/>
    </row>
    <row r="55" spans="1:12" s="23" customFormat="1" ht="45" x14ac:dyDescent="0.25">
      <c r="A55" s="17">
        <v>51</v>
      </c>
      <c r="B55" s="18" t="s">
        <v>188</v>
      </c>
      <c r="C55" s="19" t="s">
        <v>59</v>
      </c>
      <c r="D55" s="19" t="s">
        <v>189</v>
      </c>
      <c r="E55" s="24" t="s">
        <v>190</v>
      </c>
      <c r="F55" s="35">
        <v>1</v>
      </c>
      <c r="G55" s="35"/>
      <c r="H55" s="20">
        <f t="shared" si="0"/>
        <v>1</v>
      </c>
      <c r="I55" s="25">
        <v>260000</v>
      </c>
      <c r="J55" s="20">
        <f t="shared" si="1"/>
        <v>260000</v>
      </c>
      <c r="K55" s="31"/>
      <c r="L55" s="22"/>
    </row>
    <row r="56" spans="1:12" s="23" customFormat="1" ht="45" x14ac:dyDescent="0.25">
      <c r="A56" s="17">
        <v>52</v>
      </c>
      <c r="B56" s="18" t="s">
        <v>191</v>
      </c>
      <c r="C56" s="19" t="s">
        <v>59</v>
      </c>
      <c r="D56" s="19" t="s">
        <v>189</v>
      </c>
      <c r="E56" s="24" t="s">
        <v>190</v>
      </c>
      <c r="F56" s="35">
        <v>1</v>
      </c>
      <c r="G56" s="35"/>
      <c r="H56" s="20">
        <f t="shared" si="0"/>
        <v>1</v>
      </c>
      <c r="I56" s="25">
        <v>260000</v>
      </c>
      <c r="J56" s="20">
        <f t="shared" si="1"/>
        <v>260000</v>
      </c>
      <c r="K56" s="31"/>
      <c r="L56" s="22"/>
    </row>
    <row r="57" spans="1:12" s="23" customFormat="1" ht="45" x14ac:dyDescent="0.25">
      <c r="A57" s="17">
        <v>53</v>
      </c>
      <c r="B57" s="18" t="s">
        <v>192</v>
      </c>
      <c r="C57" s="19" t="s">
        <v>59</v>
      </c>
      <c r="D57" s="19" t="s">
        <v>189</v>
      </c>
      <c r="E57" s="24" t="s">
        <v>190</v>
      </c>
      <c r="F57" s="35">
        <v>1</v>
      </c>
      <c r="G57" s="35"/>
      <c r="H57" s="20">
        <f t="shared" si="0"/>
        <v>1</v>
      </c>
      <c r="I57" s="25">
        <v>260000</v>
      </c>
      <c r="J57" s="20">
        <f t="shared" si="1"/>
        <v>260000</v>
      </c>
      <c r="K57" s="31"/>
      <c r="L57" s="22"/>
    </row>
    <row r="58" spans="1:12" s="23" customFormat="1" ht="47.25" x14ac:dyDescent="0.25">
      <c r="A58" s="17">
        <v>54</v>
      </c>
      <c r="B58" s="18" t="s">
        <v>193</v>
      </c>
      <c r="C58" s="19" t="s">
        <v>34</v>
      </c>
      <c r="D58" s="19" t="s">
        <v>34</v>
      </c>
      <c r="E58" s="26" t="s">
        <v>194</v>
      </c>
      <c r="F58" s="35">
        <v>1</v>
      </c>
      <c r="G58" s="35"/>
      <c r="H58" s="20">
        <f t="shared" si="0"/>
        <v>1</v>
      </c>
      <c r="I58" s="25">
        <v>506000</v>
      </c>
      <c r="J58" s="20">
        <f t="shared" si="1"/>
        <v>506000</v>
      </c>
      <c r="K58" s="31"/>
      <c r="L58" s="22"/>
    </row>
    <row r="59" spans="1:12" s="23" customFormat="1" ht="31.5" x14ac:dyDescent="0.25">
      <c r="A59" s="17">
        <v>55</v>
      </c>
      <c r="B59" s="18" t="s">
        <v>195</v>
      </c>
      <c r="C59" s="19" t="s">
        <v>196</v>
      </c>
      <c r="D59" s="19" t="s">
        <v>197</v>
      </c>
      <c r="E59" s="41" t="s">
        <v>198</v>
      </c>
      <c r="F59" s="35">
        <v>100</v>
      </c>
      <c r="G59" s="35"/>
      <c r="H59" s="20">
        <f t="shared" si="0"/>
        <v>100</v>
      </c>
      <c r="I59" s="25">
        <v>9000</v>
      </c>
      <c r="J59" s="20">
        <f t="shared" si="1"/>
        <v>900000</v>
      </c>
      <c r="K59" s="31"/>
      <c r="L59" s="22"/>
    </row>
    <row r="60" spans="1:12" s="23" customFormat="1" ht="75" x14ac:dyDescent="0.25">
      <c r="A60" s="17">
        <v>56</v>
      </c>
      <c r="B60" s="18" t="s">
        <v>199</v>
      </c>
      <c r="C60" s="30" t="s">
        <v>172</v>
      </c>
      <c r="D60" s="30" t="s">
        <v>200</v>
      </c>
      <c r="E60" s="24" t="s">
        <v>173</v>
      </c>
      <c r="F60" s="35">
        <v>7000</v>
      </c>
      <c r="G60" s="35"/>
      <c r="H60" s="20">
        <f t="shared" si="0"/>
        <v>7000</v>
      </c>
      <c r="I60" s="32">
        <v>750</v>
      </c>
      <c r="J60" s="20">
        <f t="shared" si="1"/>
        <v>5250000</v>
      </c>
      <c r="K60" s="31"/>
      <c r="L60" s="22"/>
    </row>
    <row r="61" spans="1:12" s="23" customFormat="1" ht="75" x14ac:dyDescent="0.25">
      <c r="A61" s="17">
        <v>57</v>
      </c>
      <c r="B61" s="18" t="s">
        <v>201</v>
      </c>
      <c r="C61" s="30" t="s">
        <v>172</v>
      </c>
      <c r="D61" s="30" t="s">
        <v>200</v>
      </c>
      <c r="E61" s="24" t="s">
        <v>173</v>
      </c>
      <c r="F61" s="35">
        <v>25000</v>
      </c>
      <c r="G61" s="35">
        <f>10000+1500</f>
        <v>11500</v>
      </c>
      <c r="H61" s="20">
        <f t="shared" si="0"/>
        <v>13500</v>
      </c>
      <c r="I61" s="25">
        <v>603</v>
      </c>
      <c r="J61" s="20">
        <f t="shared" si="1"/>
        <v>15075000</v>
      </c>
      <c r="K61" s="31"/>
      <c r="L61" s="22"/>
    </row>
    <row r="62" spans="1:12" s="23" customFormat="1" ht="75" x14ac:dyDescent="0.25">
      <c r="A62" s="17">
        <v>58</v>
      </c>
      <c r="B62" s="18" t="s">
        <v>202</v>
      </c>
      <c r="C62" s="30" t="s">
        <v>172</v>
      </c>
      <c r="D62" s="30" t="s">
        <v>200</v>
      </c>
      <c r="E62" s="24" t="s">
        <v>173</v>
      </c>
      <c r="F62" s="35">
        <v>1000</v>
      </c>
      <c r="G62" s="35"/>
      <c r="H62" s="20">
        <f t="shared" si="0"/>
        <v>1000</v>
      </c>
      <c r="I62" s="25">
        <v>630</v>
      </c>
      <c r="J62" s="20">
        <f t="shared" si="1"/>
        <v>630000</v>
      </c>
      <c r="K62" s="31"/>
      <c r="L62" s="22"/>
    </row>
    <row r="63" spans="1:12" s="23" customFormat="1" ht="31.5" x14ac:dyDescent="0.25">
      <c r="A63" s="17">
        <v>59</v>
      </c>
      <c r="B63" s="18" t="s">
        <v>203</v>
      </c>
      <c r="C63" s="19" t="s">
        <v>204</v>
      </c>
      <c r="D63" s="19" t="s">
        <v>204</v>
      </c>
      <c r="E63" s="42" t="s">
        <v>181</v>
      </c>
      <c r="F63" s="35">
        <v>35</v>
      </c>
      <c r="G63" s="35"/>
      <c r="H63" s="20">
        <f t="shared" si="0"/>
        <v>35</v>
      </c>
      <c r="I63" s="43">
        <v>19000</v>
      </c>
      <c r="J63" s="20">
        <f t="shared" si="1"/>
        <v>665000</v>
      </c>
      <c r="K63" s="31"/>
      <c r="L63" s="22"/>
    </row>
    <row r="64" spans="1:12" s="23" customFormat="1" ht="31.5" x14ac:dyDescent="0.25">
      <c r="A64" s="17">
        <v>60</v>
      </c>
      <c r="B64" s="18" t="s">
        <v>205</v>
      </c>
      <c r="C64" s="19" t="s">
        <v>204</v>
      </c>
      <c r="D64" s="19" t="s">
        <v>204</v>
      </c>
      <c r="E64" s="42" t="s">
        <v>181</v>
      </c>
      <c r="F64" s="35">
        <v>100</v>
      </c>
      <c r="G64" s="35">
        <f>12+12+12</f>
        <v>36</v>
      </c>
      <c r="H64" s="20">
        <f t="shared" si="0"/>
        <v>64</v>
      </c>
      <c r="I64" s="43">
        <v>19000</v>
      </c>
      <c r="J64" s="20">
        <f t="shared" si="1"/>
        <v>1900000</v>
      </c>
      <c r="K64" s="31"/>
      <c r="L64" s="22"/>
    </row>
    <row r="65" spans="1:12" s="23" customFormat="1" ht="31.5" x14ac:dyDescent="0.25">
      <c r="A65" s="17">
        <v>61</v>
      </c>
      <c r="B65" s="18" t="s">
        <v>206</v>
      </c>
      <c r="C65" s="19" t="s">
        <v>204</v>
      </c>
      <c r="D65" s="19" t="s">
        <v>204</v>
      </c>
      <c r="E65" s="42" t="s">
        <v>181</v>
      </c>
      <c r="F65" s="35">
        <v>100</v>
      </c>
      <c r="G65" s="35">
        <f>12+12+12</f>
        <v>36</v>
      </c>
      <c r="H65" s="20">
        <f t="shared" si="0"/>
        <v>64</v>
      </c>
      <c r="I65" s="43">
        <v>19000</v>
      </c>
      <c r="J65" s="20">
        <f t="shared" si="1"/>
        <v>1900000</v>
      </c>
      <c r="K65" s="31"/>
      <c r="L65" s="22"/>
    </row>
    <row r="66" spans="1:12" s="23" customFormat="1" ht="31.5" x14ac:dyDescent="0.25">
      <c r="A66" s="17">
        <v>62</v>
      </c>
      <c r="B66" s="18" t="s">
        <v>207</v>
      </c>
      <c r="C66" s="19" t="s">
        <v>204</v>
      </c>
      <c r="D66" s="19" t="s">
        <v>204</v>
      </c>
      <c r="E66" s="42" t="s">
        <v>181</v>
      </c>
      <c r="F66" s="35">
        <v>200</v>
      </c>
      <c r="G66" s="35">
        <f>12+12+16</f>
        <v>40</v>
      </c>
      <c r="H66" s="20">
        <f t="shared" si="0"/>
        <v>160</v>
      </c>
      <c r="I66" s="25">
        <v>19000</v>
      </c>
      <c r="J66" s="20">
        <f t="shared" si="1"/>
        <v>3800000</v>
      </c>
      <c r="K66" s="31"/>
      <c r="L66" s="22"/>
    </row>
    <row r="67" spans="1:12" s="23" customFormat="1" ht="31.5" x14ac:dyDescent="0.25">
      <c r="A67" s="17">
        <v>63</v>
      </c>
      <c r="B67" s="18" t="s">
        <v>208</v>
      </c>
      <c r="C67" s="19" t="s">
        <v>204</v>
      </c>
      <c r="D67" s="19" t="s">
        <v>204</v>
      </c>
      <c r="E67" s="42" t="s">
        <v>181</v>
      </c>
      <c r="F67" s="25">
        <v>20</v>
      </c>
      <c r="G67" s="25"/>
      <c r="H67" s="20">
        <f t="shared" si="0"/>
        <v>20</v>
      </c>
      <c r="I67" s="25">
        <v>19000</v>
      </c>
      <c r="J67" s="20">
        <f t="shared" si="1"/>
        <v>380000</v>
      </c>
      <c r="K67" s="31"/>
      <c r="L67" s="22"/>
    </row>
    <row r="68" spans="1:12" s="16" customFormat="1" ht="15.75" x14ac:dyDescent="0.25">
      <c r="A68" s="105" t="s">
        <v>210</v>
      </c>
      <c r="B68" s="106"/>
      <c r="C68" s="106"/>
      <c r="D68" s="106"/>
      <c r="E68" s="106"/>
      <c r="F68" s="106"/>
      <c r="G68" s="106"/>
      <c r="H68" s="106"/>
      <c r="I68" s="107"/>
      <c r="J68" s="44">
        <f>SUM(J5:J67)</f>
        <v>592255000</v>
      </c>
      <c r="K68" s="45"/>
      <c r="L68" s="15"/>
    </row>
    <row r="69" spans="1:12" s="16" customFormat="1" ht="15.75" x14ac:dyDescent="0.25">
      <c r="A69" s="46"/>
      <c r="B69" s="104"/>
      <c r="C69" s="104"/>
      <c r="D69" s="104"/>
      <c r="E69" s="104"/>
      <c r="F69" s="104"/>
      <c r="G69" s="104"/>
      <c r="H69" s="104"/>
      <c r="I69" s="104"/>
      <c r="J69" s="104"/>
      <c r="L69" s="15"/>
    </row>
  </sheetData>
  <mergeCells count="5">
    <mergeCell ref="A2:K2"/>
    <mergeCell ref="A3:K3"/>
    <mergeCell ref="B69:J69"/>
    <mergeCell ref="A68:I68"/>
    <mergeCell ref="A1:K1"/>
  </mergeCells>
  <pageMargins left="0" right="0" top="0" bottom="0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2"/>
  <sheetViews>
    <sheetView workbookViewId="0">
      <pane xSplit="6" ySplit="4" topLeftCell="G75" activePane="bottomRight" state="frozen"/>
      <selection pane="topRight" activeCell="G1" sqref="G1"/>
      <selection pane="bottomLeft" activeCell="A5" sqref="A5"/>
      <selection pane="bottomRight" activeCell="A5" sqref="A5:XFD80"/>
    </sheetView>
  </sheetViews>
  <sheetFormatPr defaultRowHeight="15" x14ac:dyDescent="0.25"/>
  <cols>
    <col min="1" max="1" width="5.140625" style="10" customWidth="1"/>
    <col min="2" max="2" width="22.85546875" style="10" customWidth="1"/>
    <col min="3" max="5" width="9.140625" style="10"/>
    <col min="6" max="8" width="11.140625" style="10" customWidth="1"/>
    <col min="9" max="9" width="11.85546875" style="10" customWidth="1"/>
    <col min="10" max="10" width="14.140625" style="10" customWidth="1"/>
    <col min="11" max="11" width="6.7109375" style="10" customWidth="1"/>
    <col min="12" max="16384" width="9.140625" style="10"/>
  </cols>
  <sheetData>
    <row r="1" spans="1:12" x14ac:dyDescent="0.25">
      <c r="A1" s="108" t="s">
        <v>212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</row>
    <row r="2" spans="1:12" ht="18.75" x14ac:dyDescent="0.3">
      <c r="A2" s="102" t="s">
        <v>211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</row>
    <row r="3" spans="1:12" ht="43.5" customHeight="1" x14ac:dyDescent="0.3">
      <c r="A3" s="103" t="s">
        <v>209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</row>
    <row r="4" spans="1:12" s="16" customFormat="1" ht="63" x14ac:dyDescent="0.25">
      <c r="A4" s="49" t="s">
        <v>0</v>
      </c>
      <c r="B4" s="49" t="s">
        <v>65</v>
      </c>
      <c r="C4" s="50" t="s">
        <v>2</v>
      </c>
      <c r="D4" s="49" t="s">
        <v>66</v>
      </c>
      <c r="E4" s="49" t="s">
        <v>5</v>
      </c>
      <c r="F4" s="51" t="s">
        <v>4</v>
      </c>
      <c r="G4" s="51" t="s">
        <v>381</v>
      </c>
      <c r="H4" s="51" t="s">
        <v>382</v>
      </c>
      <c r="I4" s="49" t="s">
        <v>67</v>
      </c>
      <c r="J4" s="49" t="s">
        <v>68</v>
      </c>
      <c r="K4" s="14" t="s">
        <v>69</v>
      </c>
      <c r="L4" s="15"/>
    </row>
    <row r="5" spans="1:12" s="16" customFormat="1" ht="63" x14ac:dyDescent="0.25">
      <c r="A5" s="52">
        <v>1</v>
      </c>
      <c r="B5" s="53" t="s">
        <v>213</v>
      </c>
      <c r="C5" s="54" t="s">
        <v>214</v>
      </c>
      <c r="D5" s="54" t="s">
        <v>215</v>
      </c>
      <c r="E5" s="26" t="s">
        <v>216</v>
      </c>
      <c r="F5" s="55">
        <v>5</v>
      </c>
      <c r="G5" s="55"/>
      <c r="H5" s="55">
        <f>F5-G5</f>
        <v>5</v>
      </c>
      <c r="I5" s="20">
        <v>828000</v>
      </c>
      <c r="J5" s="20">
        <f>F5*I5</f>
        <v>4140000</v>
      </c>
      <c r="K5" s="56"/>
      <c r="L5" s="15"/>
    </row>
    <row r="6" spans="1:12" s="16" customFormat="1" ht="47.25" x14ac:dyDescent="0.25">
      <c r="A6" s="52">
        <v>2</v>
      </c>
      <c r="B6" s="53" t="s">
        <v>217</v>
      </c>
      <c r="C6" s="54" t="s">
        <v>214</v>
      </c>
      <c r="D6" s="54" t="s">
        <v>218</v>
      </c>
      <c r="E6" s="26" t="s">
        <v>219</v>
      </c>
      <c r="F6" s="55">
        <v>5</v>
      </c>
      <c r="G6" s="55"/>
      <c r="H6" s="55">
        <f t="shared" ref="H6:H69" si="0">F6-G6</f>
        <v>5</v>
      </c>
      <c r="I6" s="20">
        <v>480000</v>
      </c>
      <c r="J6" s="20">
        <f t="shared" ref="J6:J69" si="1">F6*I6</f>
        <v>2400000</v>
      </c>
      <c r="K6" s="56"/>
      <c r="L6" s="15"/>
    </row>
    <row r="7" spans="1:12" s="16" customFormat="1" ht="47.25" x14ac:dyDescent="0.25">
      <c r="A7" s="52">
        <v>3</v>
      </c>
      <c r="B7" s="53" t="s">
        <v>220</v>
      </c>
      <c r="C7" s="54" t="s">
        <v>196</v>
      </c>
      <c r="D7" s="54" t="s">
        <v>221</v>
      </c>
      <c r="E7" s="26" t="s">
        <v>222</v>
      </c>
      <c r="F7" s="55">
        <v>2000</v>
      </c>
      <c r="G7" s="55"/>
      <c r="H7" s="55">
        <f t="shared" si="0"/>
        <v>2000</v>
      </c>
      <c r="I7" s="20">
        <v>8600</v>
      </c>
      <c r="J7" s="20">
        <f t="shared" si="1"/>
        <v>17200000</v>
      </c>
      <c r="K7" s="56"/>
      <c r="L7" s="15"/>
    </row>
    <row r="8" spans="1:12" s="16" customFormat="1" ht="47.25" x14ac:dyDescent="0.25">
      <c r="A8" s="52">
        <v>4</v>
      </c>
      <c r="B8" s="53" t="s">
        <v>223</v>
      </c>
      <c r="C8" s="54" t="s">
        <v>196</v>
      </c>
      <c r="D8" s="54" t="s">
        <v>224</v>
      </c>
      <c r="E8" s="26" t="s">
        <v>225</v>
      </c>
      <c r="F8" s="55">
        <v>50</v>
      </c>
      <c r="G8" s="55"/>
      <c r="H8" s="55">
        <f t="shared" si="0"/>
        <v>50</v>
      </c>
      <c r="I8" s="20">
        <v>84000</v>
      </c>
      <c r="J8" s="20">
        <f t="shared" si="1"/>
        <v>4200000</v>
      </c>
      <c r="K8" s="56"/>
      <c r="L8" s="15"/>
    </row>
    <row r="9" spans="1:12" s="16" customFormat="1" ht="47.25" x14ac:dyDescent="0.25">
      <c r="A9" s="52">
        <v>5</v>
      </c>
      <c r="B9" s="53" t="s">
        <v>226</v>
      </c>
      <c r="C9" s="54" t="s">
        <v>196</v>
      </c>
      <c r="D9" s="54" t="s">
        <v>227</v>
      </c>
      <c r="E9" s="26" t="s">
        <v>228</v>
      </c>
      <c r="F9" s="55">
        <v>5000</v>
      </c>
      <c r="G9" s="55"/>
      <c r="H9" s="55">
        <f t="shared" si="0"/>
        <v>5000</v>
      </c>
      <c r="I9" s="20">
        <v>1950</v>
      </c>
      <c r="J9" s="20">
        <f t="shared" si="1"/>
        <v>9750000</v>
      </c>
      <c r="K9" s="56"/>
      <c r="L9" s="15"/>
    </row>
    <row r="10" spans="1:12" s="16" customFormat="1" ht="47.25" x14ac:dyDescent="0.25">
      <c r="A10" s="52">
        <v>6</v>
      </c>
      <c r="B10" s="53" t="s">
        <v>229</v>
      </c>
      <c r="C10" s="54" t="s">
        <v>196</v>
      </c>
      <c r="D10" s="54" t="s">
        <v>230</v>
      </c>
      <c r="E10" s="26" t="s">
        <v>231</v>
      </c>
      <c r="F10" s="57">
        <v>7000</v>
      </c>
      <c r="G10" s="57"/>
      <c r="H10" s="55">
        <f t="shared" si="0"/>
        <v>7000</v>
      </c>
      <c r="I10" s="20">
        <v>1210</v>
      </c>
      <c r="J10" s="20">
        <f t="shared" si="1"/>
        <v>8470000</v>
      </c>
      <c r="K10" s="56"/>
      <c r="L10" s="15"/>
    </row>
    <row r="11" spans="1:12" s="60" customFormat="1" ht="47.25" x14ac:dyDescent="0.25">
      <c r="A11" s="52">
        <v>7</v>
      </c>
      <c r="B11" s="53" t="s">
        <v>232</v>
      </c>
      <c r="C11" s="54" t="s">
        <v>34</v>
      </c>
      <c r="D11" s="54" t="s">
        <v>34</v>
      </c>
      <c r="E11" s="26" t="s">
        <v>233</v>
      </c>
      <c r="F11" s="55">
        <v>3</v>
      </c>
      <c r="G11" s="55"/>
      <c r="H11" s="55">
        <f t="shared" si="0"/>
        <v>3</v>
      </c>
      <c r="I11" s="25">
        <v>20000</v>
      </c>
      <c r="J11" s="20">
        <f t="shared" si="1"/>
        <v>60000</v>
      </c>
      <c r="K11" s="58"/>
      <c r="L11" s="59"/>
    </row>
    <row r="12" spans="1:12" s="16" customFormat="1" ht="47.25" x14ac:dyDescent="0.25">
      <c r="A12" s="52">
        <v>8</v>
      </c>
      <c r="B12" s="53" t="s">
        <v>234</v>
      </c>
      <c r="C12" s="54" t="s">
        <v>196</v>
      </c>
      <c r="D12" s="54" t="s">
        <v>235</v>
      </c>
      <c r="E12" s="26" t="s">
        <v>236</v>
      </c>
      <c r="F12" s="61">
        <v>500</v>
      </c>
      <c r="G12" s="61"/>
      <c r="H12" s="55">
        <f t="shared" si="0"/>
        <v>500</v>
      </c>
      <c r="I12" s="25">
        <v>19500</v>
      </c>
      <c r="J12" s="20">
        <f t="shared" si="1"/>
        <v>9750000</v>
      </c>
      <c r="K12" s="56"/>
      <c r="L12" s="15"/>
    </row>
    <row r="13" spans="1:12" s="16" customFormat="1" ht="47.25" x14ac:dyDescent="0.25">
      <c r="A13" s="52">
        <v>9</v>
      </c>
      <c r="B13" s="53" t="s">
        <v>237</v>
      </c>
      <c r="C13" s="54" t="s">
        <v>196</v>
      </c>
      <c r="D13" s="54" t="s">
        <v>238</v>
      </c>
      <c r="E13" s="26" t="s">
        <v>187</v>
      </c>
      <c r="F13" s="61">
        <v>2500</v>
      </c>
      <c r="G13" s="61"/>
      <c r="H13" s="55">
        <f t="shared" si="0"/>
        <v>2500</v>
      </c>
      <c r="I13" s="25">
        <v>21800</v>
      </c>
      <c r="J13" s="20">
        <f t="shared" si="1"/>
        <v>54500000</v>
      </c>
      <c r="K13" s="56"/>
      <c r="L13" s="15"/>
    </row>
    <row r="14" spans="1:12" s="16" customFormat="1" ht="47.25" x14ac:dyDescent="0.25">
      <c r="A14" s="52">
        <v>10</v>
      </c>
      <c r="B14" s="53" t="s">
        <v>239</v>
      </c>
      <c r="C14" s="54" t="s">
        <v>214</v>
      </c>
      <c r="D14" s="54" t="s">
        <v>215</v>
      </c>
      <c r="E14" s="26" t="s">
        <v>240</v>
      </c>
      <c r="F14" s="61">
        <v>10</v>
      </c>
      <c r="G14" s="61"/>
      <c r="H14" s="55">
        <f t="shared" si="0"/>
        <v>10</v>
      </c>
      <c r="I14" s="20">
        <v>90000</v>
      </c>
      <c r="J14" s="20">
        <f t="shared" si="1"/>
        <v>900000</v>
      </c>
      <c r="K14" s="56"/>
      <c r="L14" s="15"/>
    </row>
    <row r="15" spans="1:12" s="16" customFormat="1" ht="31.5" x14ac:dyDescent="0.25">
      <c r="A15" s="52">
        <v>11</v>
      </c>
      <c r="B15" s="53" t="s">
        <v>241</v>
      </c>
      <c r="C15" s="54" t="s">
        <v>29</v>
      </c>
      <c r="D15" s="54" t="s">
        <v>242</v>
      </c>
      <c r="E15" s="26" t="s">
        <v>243</v>
      </c>
      <c r="F15" s="55">
        <v>100</v>
      </c>
      <c r="G15" s="55"/>
      <c r="H15" s="55">
        <f t="shared" si="0"/>
        <v>100</v>
      </c>
      <c r="I15" s="20">
        <v>2900</v>
      </c>
      <c r="J15" s="20">
        <f t="shared" si="1"/>
        <v>290000</v>
      </c>
      <c r="K15" s="56"/>
      <c r="L15" s="15"/>
    </row>
    <row r="16" spans="1:12" s="16" customFormat="1" ht="31.5" x14ac:dyDescent="0.25">
      <c r="A16" s="52">
        <v>12</v>
      </c>
      <c r="B16" s="53" t="s">
        <v>244</v>
      </c>
      <c r="C16" s="54" t="s">
        <v>245</v>
      </c>
      <c r="D16" s="54" t="s">
        <v>246</v>
      </c>
      <c r="E16" s="26" t="s">
        <v>247</v>
      </c>
      <c r="F16" s="35">
        <v>600</v>
      </c>
      <c r="G16" s="35">
        <v>210</v>
      </c>
      <c r="H16" s="55">
        <f t="shared" si="0"/>
        <v>390</v>
      </c>
      <c r="I16" s="25">
        <v>68000</v>
      </c>
      <c r="J16" s="20">
        <f t="shared" si="1"/>
        <v>40800000</v>
      </c>
      <c r="K16" s="56"/>
      <c r="L16" s="15"/>
    </row>
    <row r="17" spans="1:12" s="16" customFormat="1" ht="47.25" x14ac:dyDescent="0.25">
      <c r="A17" s="52">
        <v>13</v>
      </c>
      <c r="B17" s="53" t="s">
        <v>248</v>
      </c>
      <c r="C17" s="54" t="s">
        <v>245</v>
      </c>
      <c r="D17" s="54" t="s">
        <v>119</v>
      </c>
      <c r="E17" s="26" t="s">
        <v>249</v>
      </c>
      <c r="F17" s="61">
        <v>15</v>
      </c>
      <c r="G17" s="61">
        <v>10</v>
      </c>
      <c r="H17" s="55">
        <f t="shared" si="0"/>
        <v>5</v>
      </c>
      <c r="I17" s="25">
        <v>128000</v>
      </c>
      <c r="J17" s="20">
        <f t="shared" si="1"/>
        <v>1920000</v>
      </c>
      <c r="K17" s="56"/>
      <c r="L17" s="15"/>
    </row>
    <row r="18" spans="1:12" s="16" customFormat="1" ht="47.25" x14ac:dyDescent="0.25">
      <c r="A18" s="52">
        <v>14</v>
      </c>
      <c r="B18" s="53" t="s">
        <v>250</v>
      </c>
      <c r="C18" s="54" t="s">
        <v>29</v>
      </c>
      <c r="D18" s="54" t="s">
        <v>39</v>
      </c>
      <c r="E18" s="26" t="s">
        <v>251</v>
      </c>
      <c r="F18" s="61">
        <v>350</v>
      </c>
      <c r="G18" s="61">
        <f>100</f>
        <v>100</v>
      </c>
      <c r="H18" s="55">
        <f t="shared" si="0"/>
        <v>250</v>
      </c>
      <c r="I18" s="20">
        <v>1500</v>
      </c>
      <c r="J18" s="20">
        <f t="shared" si="1"/>
        <v>525000</v>
      </c>
      <c r="K18" s="56"/>
      <c r="L18" s="15"/>
    </row>
    <row r="19" spans="1:12" s="16" customFormat="1" ht="47.25" x14ac:dyDescent="0.25">
      <c r="A19" s="52">
        <v>15</v>
      </c>
      <c r="B19" s="53" t="s">
        <v>252</v>
      </c>
      <c r="C19" s="54" t="s">
        <v>29</v>
      </c>
      <c r="D19" s="54" t="s">
        <v>253</v>
      </c>
      <c r="E19" s="26" t="s">
        <v>251</v>
      </c>
      <c r="F19" s="61">
        <v>15</v>
      </c>
      <c r="G19" s="61"/>
      <c r="H19" s="55">
        <f t="shared" si="0"/>
        <v>15</v>
      </c>
      <c r="I19" s="25">
        <v>20000</v>
      </c>
      <c r="J19" s="20">
        <f t="shared" si="1"/>
        <v>300000</v>
      </c>
      <c r="K19" s="56"/>
      <c r="L19" s="15"/>
    </row>
    <row r="20" spans="1:12" s="16" customFormat="1" ht="31.5" x14ac:dyDescent="0.25">
      <c r="A20" s="52">
        <v>16</v>
      </c>
      <c r="B20" s="53" t="s">
        <v>254</v>
      </c>
      <c r="C20" s="54" t="s">
        <v>29</v>
      </c>
      <c r="D20" s="54" t="s">
        <v>39</v>
      </c>
      <c r="E20" s="24" t="s">
        <v>255</v>
      </c>
      <c r="F20" s="61">
        <v>650</v>
      </c>
      <c r="G20" s="61">
        <f>100+100</f>
        <v>200</v>
      </c>
      <c r="H20" s="55">
        <f t="shared" si="0"/>
        <v>450</v>
      </c>
      <c r="I20" s="20">
        <v>4900</v>
      </c>
      <c r="J20" s="20">
        <f t="shared" si="1"/>
        <v>3185000</v>
      </c>
      <c r="K20" s="56"/>
      <c r="L20" s="15"/>
    </row>
    <row r="21" spans="1:12" s="16" customFormat="1" ht="47.25" x14ac:dyDescent="0.25">
      <c r="A21" s="52">
        <v>17</v>
      </c>
      <c r="B21" s="53" t="s">
        <v>257</v>
      </c>
      <c r="C21" s="54" t="s">
        <v>245</v>
      </c>
      <c r="D21" s="54" t="s">
        <v>256</v>
      </c>
      <c r="E21" s="26" t="s">
        <v>258</v>
      </c>
      <c r="F21" s="61">
        <v>50</v>
      </c>
      <c r="G21" s="61"/>
      <c r="H21" s="55">
        <f t="shared" si="0"/>
        <v>50</v>
      </c>
      <c r="I21" s="20">
        <v>148000</v>
      </c>
      <c r="J21" s="20">
        <f t="shared" si="1"/>
        <v>7400000</v>
      </c>
      <c r="K21" s="56"/>
      <c r="L21" s="15"/>
    </row>
    <row r="22" spans="1:12" s="16" customFormat="1" ht="47.25" x14ac:dyDescent="0.25">
      <c r="A22" s="52">
        <v>18</v>
      </c>
      <c r="B22" s="53" t="s">
        <v>257</v>
      </c>
      <c r="C22" s="54" t="s">
        <v>96</v>
      </c>
      <c r="D22" s="54" t="s">
        <v>119</v>
      </c>
      <c r="E22" s="26" t="s">
        <v>258</v>
      </c>
      <c r="F22" s="61">
        <v>100</v>
      </c>
      <c r="G22" s="61">
        <f>20+50</f>
        <v>70</v>
      </c>
      <c r="H22" s="55">
        <f t="shared" si="0"/>
        <v>30</v>
      </c>
      <c r="I22" s="20">
        <v>97000</v>
      </c>
      <c r="J22" s="20">
        <f t="shared" si="1"/>
        <v>9700000</v>
      </c>
      <c r="K22" s="56"/>
      <c r="L22" s="15"/>
    </row>
    <row r="23" spans="1:12" s="16" customFormat="1" ht="31.5" x14ac:dyDescent="0.25">
      <c r="A23" s="52">
        <v>19</v>
      </c>
      <c r="B23" s="53" t="s">
        <v>259</v>
      </c>
      <c r="C23" s="54" t="s">
        <v>105</v>
      </c>
      <c r="D23" s="54" t="s">
        <v>256</v>
      </c>
      <c r="E23" s="26" t="s">
        <v>260</v>
      </c>
      <c r="F23" s="61">
        <v>5</v>
      </c>
      <c r="G23" s="61"/>
      <c r="H23" s="55">
        <f t="shared" si="0"/>
        <v>5</v>
      </c>
      <c r="I23" s="20">
        <v>380000</v>
      </c>
      <c r="J23" s="20">
        <f t="shared" si="1"/>
        <v>1900000</v>
      </c>
      <c r="K23" s="56"/>
      <c r="L23" s="15"/>
    </row>
    <row r="24" spans="1:12" s="64" customFormat="1" ht="31.5" x14ac:dyDescent="0.25">
      <c r="A24" s="52">
        <v>20</v>
      </c>
      <c r="B24" s="53" t="s">
        <v>261</v>
      </c>
      <c r="C24" s="54" t="s">
        <v>96</v>
      </c>
      <c r="D24" s="54" t="s">
        <v>119</v>
      </c>
      <c r="E24" s="26" t="s">
        <v>153</v>
      </c>
      <c r="F24" s="55">
        <v>10</v>
      </c>
      <c r="G24" s="55"/>
      <c r="H24" s="55">
        <f t="shared" si="0"/>
        <v>10</v>
      </c>
      <c r="I24" s="25">
        <v>150000</v>
      </c>
      <c r="J24" s="20">
        <f t="shared" si="1"/>
        <v>1500000</v>
      </c>
      <c r="K24" s="62"/>
      <c r="L24" s="63"/>
    </row>
    <row r="25" spans="1:12" s="16" customFormat="1" ht="31.5" x14ac:dyDescent="0.25">
      <c r="A25" s="52">
        <v>21</v>
      </c>
      <c r="B25" s="53" t="s">
        <v>263</v>
      </c>
      <c r="C25" s="54" t="s">
        <v>245</v>
      </c>
      <c r="D25" s="54" t="s">
        <v>262</v>
      </c>
      <c r="E25" s="26" t="s">
        <v>260</v>
      </c>
      <c r="F25" s="61">
        <v>10</v>
      </c>
      <c r="G25" s="61"/>
      <c r="H25" s="55">
        <f t="shared" si="0"/>
        <v>10</v>
      </c>
      <c r="I25" s="20">
        <v>506000</v>
      </c>
      <c r="J25" s="20">
        <f t="shared" si="1"/>
        <v>5060000</v>
      </c>
      <c r="K25" s="56"/>
      <c r="L25" s="15"/>
    </row>
    <row r="26" spans="1:12" s="16" customFormat="1" ht="31.5" x14ac:dyDescent="0.25">
      <c r="A26" s="52">
        <v>22</v>
      </c>
      <c r="B26" s="53" t="s">
        <v>264</v>
      </c>
      <c r="C26" s="54" t="s">
        <v>59</v>
      </c>
      <c r="D26" s="54" t="s">
        <v>48</v>
      </c>
      <c r="E26" s="26" t="s">
        <v>265</v>
      </c>
      <c r="F26" s="61">
        <v>50</v>
      </c>
      <c r="G26" s="61">
        <f>8</f>
        <v>8</v>
      </c>
      <c r="H26" s="55">
        <f t="shared" si="0"/>
        <v>42</v>
      </c>
      <c r="I26" s="20">
        <v>17800</v>
      </c>
      <c r="J26" s="20">
        <f t="shared" si="1"/>
        <v>890000</v>
      </c>
      <c r="K26" s="56"/>
      <c r="L26" s="15"/>
    </row>
    <row r="27" spans="1:12" s="16" customFormat="1" ht="31.5" x14ac:dyDescent="0.25">
      <c r="A27" s="52">
        <v>23</v>
      </c>
      <c r="B27" s="53" t="s">
        <v>266</v>
      </c>
      <c r="C27" s="54" t="s">
        <v>96</v>
      </c>
      <c r="D27" s="54" t="s">
        <v>267</v>
      </c>
      <c r="E27" s="65" t="s">
        <v>268</v>
      </c>
      <c r="F27" s="61">
        <v>5</v>
      </c>
      <c r="G27" s="61"/>
      <c r="H27" s="55">
        <f t="shared" si="0"/>
        <v>5</v>
      </c>
      <c r="I27" s="43">
        <v>78000</v>
      </c>
      <c r="J27" s="20">
        <f t="shared" si="1"/>
        <v>390000</v>
      </c>
      <c r="K27" s="56"/>
      <c r="L27" s="15"/>
    </row>
    <row r="28" spans="1:12" s="16" customFormat="1" ht="47.25" x14ac:dyDescent="0.25">
      <c r="A28" s="52">
        <v>24</v>
      </c>
      <c r="B28" s="53" t="s">
        <v>269</v>
      </c>
      <c r="C28" s="54" t="s">
        <v>270</v>
      </c>
      <c r="D28" s="54" t="s">
        <v>271</v>
      </c>
      <c r="E28" s="26" t="s">
        <v>231</v>
      </c>
      <c r="F28" s="61">
        <v>5000</v>
      </c>
      <c r="G28" s="61"/>
      <c r="H28" s="55">
        <f t="shared" si="0"/>
        <v>5000</v>
      </c>
      <c r="I28" s="25">
        <v>3630</v>
      </c>
      <c r="J28" s="20">
        <f t="shared" si="1"/>
        <v>18150000</v>
      </c>
      <c r="K28" s="56"/>
      <c r="L28" s="15"/>
    </row>
    <row r="29" spans="1:12" s="16" customFormat="1" ht="63" x14ac:dyDescent="0.25">
      <c r="A29" s="52">
        <v>25</v>
      </c>
      <c r="B29" s="53" t="s">
        <v>272</v>
      </c>
      <c r="C29" s="54" t="s">
        <v>273</v>
      </c>
      <c r="D29" s="54" t="s">
        <v>274</v>
      </c>
      <c r="E29" s="26" t="s">
        <v>275</v>
      </c>
      <c r="F29" s="61">
        <v>30</v>
      </c>
      <c r="G29" s="61"/>
      <c r="H29" s="55">
        <f t="shared" si="0"/>
        <v>30</v>
      </c>
      <c r="I29" s="20">
        <v>30000</v>
      </c>
      <c r="J29" s="20">
        <f t="shared" si="1"/>
        <v>900000</v>
      </c>
      <c r="K29" s="56"/>
      <c r="L29" s="15"/>
    </row>
    <row r="30" spans="1:12" s="16" customFormat="1" ht="63" x14ac:dyDescent="0.25">
      <c r="A30" s="52">
        <v>26</v>
      </c>
      <c r="B30" s="53" t="s">
        <v>276</v>
      </c>
      <c r="C30" s="54" t="s">
        <v>277</v>
      </c>
      <c r="D30" s="54" t="s">
        <v>278</v>
      </c>
      <c r="E30" s="26" t="s">
        <v>275</v>
      </c>
      <c r="F30" s="61">
        <v>200</v>
      </c>
      <c r="G30" s="61">
        <f>50+10</f>
        <v>60</v>
      </c>
      <c r="H30" s="55">
        <f t="shared" si="0"/>
        <v>140</v>
      </c>
      <c r="I30" s="20">
        <v>16500</v>
      </c>
      <c r="J30" s="20">
        <f t="shared" si="1"/>
        <v>3300000</v>
      </c>
      <c r="K30" s="56"/>
      <c r="L30" s="15"/>
    </row>
    <row r="31" spans="1:12" s="16" customFormat="1" ht="63" x14ac:dyDescent="0.25">
      <c r="A31" s="52">
        <v>27</v>
      </c>
      <c r="B31" s="53" t="s">
        <v>279</v>
      </c>
      <c r="C31" s="54" t="s">
        <v>196</v>
      </c>
      <c r="D31" s="54" t="s">
        <v>280</v>
      </c>
      <c r="E31" s="26" t="s">
        <v>275</v>
      </c>
      <c r="F31" s="61">
        <v>100</v>
      </c>
      <c r="G31" s="61"/>
      <c r="H31" s="55">
        <f t="shared" si="0"/>
        <v>100</v>
      </c>
      <c r="I31" s="20">
        <v>118000</v>
      </c>
      <c r="J31" s="20">
        <f t="shared" si="1"/>
        <v>11800000</v>
      </c>
      <c r="K31" s="56"/>
      <c r="L31" s="15"/>
    </row>
    <row r="32" spans="1:12" s="16" customFormat="1" ht="31.5" x14ac:dyDescent="0.25">
      <c r="A32" s="52">
        <v>28</v>
      </c>
      <c r="B32" s="53" t="s">
        <v>281</v>
      </c>
      <c r="C32" s="54" t="s">
        <v>282</v>
      </c>
      <c r="D32" s="54" t="s">
        <v>283</v>
      </c>
      <c r="E32" s="26" t="s">
        <v>284</v>
      </c>
      <c r="F32" s="61">
        <v>2</v>
      </c>
      <c r="G32" s="61"/>
      <c r="H32" s="55">
        <f t="shared" si="0"/>
        <v>2</v>
      </c>
      <c r="I32" s="20">
        <v>74500</v>
      </c>
      <c r="J32" s="20">
        <f t="shared" si="1"/>
        <v>149000</v>
      </c>
      <c r="K32" s="56"/>
      <c r="L32" s="15"/>
    </row>
    <row r="33" spans="1:12" s="16" customFormat="1" ht="31.5" x14ac:dyDescent="0.25">
      <c r="A33" s="52">
        <v>29</v>
      </c>
      <c r="B33" s="53" t="s">
        <v>285</v>
      </c>
      <c r="C33" s="54" t="s">
        <v>29</v>
      </c>
      <c r="D33" s="54" t="s">
        <v>286</v>
      </c>
      <c r="E33" s="26" t="s">
        <v>222</v>
      </c>
      <c r="F33" s="61">
        <v>20000</v>
      </c>
      <c r="G33" s="61">
        <f>5000+5000</f>
        <v>10000</v>
      </c>
      <c r="H33" s="55">
        <f t="shared" si="0"/>
        <v>10000</v>
      </c>
      <c r="I33" s="20">
        <v>356</v>
      </c>
      <c r="J33" s="20">
        <f t="shared" si="1"/>
        <v>7120000</v>
      </c>
      <c r="K33" s="56"/>
      <c r="L33" s="15"/>
    </row>
    <row r="34" spans="1:12" s="16" customFormat="1" ht="47.25" x14ac:dyDescent="0.25">
      <c r="A34" s="52">
        <v>30</v>
      </c>
      <c r="B34" s="53" t="s">
        <v>287</v>
      </c>
      <c r="C34" s="54" t="s">
        <v>59</v>
      </c>
      <c r="D34" s="54" t="s">
        <v>288</v>
      </c>
      <c r="E34" s="26" t="s">
        <v>289</v>
      </c>
      <c r="F34" s="61">
        <v>60</v>
      </c>
      <c r="G34" s="61"/>
      <c r="H34" s="55">
        <f t="shared" si="0"/>
        <v>60</v>
      </c>
      <c r="I34" s="20">
        <v>13500</v>
      </c>
      <c r="J34" s="20">
        <f t="shared" si="1"/>
        <v>810000</v>
      </c>
      <c r="K34" s="56"/>
      <c r="L34" s="15"/>
    </row>
    <row r="35" spans="1:12" s="16" customFormat="1" ht="31.5" x14ac:dyDescent="0.25">
      <c r="A35" s="52">
        <v>31</v>
      </c>
      <c r="B35" s="53" t="s">
        <v>290</v>
      </c>
      <c r="C35" s="54" t="s">
        <v>59</v>
      </c>
      <c r="D35" s="54" t="s">
        <v>48</v>
      </c>
      <c r="E35" s="41" t="s">
        <v>291</v>
      </c>
      <c r="F35" s="61">
        <v>15</v>
      </c>
      <c r="G35" s="61">
        <f>5+10</f>
        <v>15</v>
      </c>
      <c r="H35" s="55">
        <f t="shared" si="0"/>
        <v>0</v>
      </c>
      <c r="I35" s="20">
        <v>46000</v>
      </c>
      <c r="J35" s="20">
        <f t="shared" si="1"/>
        <v>690000</v>
      </c>
      <c r="K35" s="56"/>
      <c r="L35" s="15"/>
    </row>
    <row r="36" spans="1:12" s="16" customFormat="1" ht="31.5" x14ac:dyDescent="0.25">
      <c r="A36" s="52">
        <v>32</v>
      </c>
      <c r="B36" s="53" t="s">
        <v>292</v>
      </c>
      <c r="C36" s="54" t="s">
        <v>59</v>
      </c>
      <c r="D36" s="54" t="s">
        <v>293</v>
      </c>
      <c r="E36" s="26" t="s">
        <v>294</v>
      </c>
      <c r="F36" s="61">
        <v>50</v>
      </c>
      <c r="G36" s="61"/>
      <c r="H36" s="55">
        <f t="shared" si="0"/>
        <v>50</v>
      </c>
      <c r="I36" s="66">
        <v>20500</v>
      </c>
      <c r="J36" s="20">
        <f t="shared" si="1"/>
        <v>1025000</v>
      </c>
      <c r="K36" s="56"/>
      <c r="L36" s="15"/>
    </row>
    <row r="37" spans="1:12" s="16" customFormat="1" ht="31.5" x14ac:dyDescent="0.25">
      <c r="A37" s="52">
        <v>33</v>
      </c>
      <c r="B37" s="53" t="s">
        <v>295</v>
      </c>
      <c r="C37" s="54" t="s">
        <v>29</v>
      </c>
      <c r="D37" s="54" t="s">
        <v>296</v>
      </c>
      <c r="E37" s="41" t="s">
        <v>153</v>
      </c>
      <c r="F37" s="61">
        <v>10000</v>
      </c>
      <c r="G37" s="61"/>
      <c r="H37" s="55">
        <f t="shared" si="0"/>
        <v>10000</v>
      </c>
      <c r="I37" s="20">
        <v>1070</v>
      </c>
      <c r="J37" s="20">
        <f t="shared" si="1"/>
        <v>10700000</v>
      </c>
      <c r="K37" s="56"/>
      <c r="L37" s="15"/>
    </row>
    <row r="38" spans="1:12" s="16" customFormat="1" ht="31.5" x14ac:dyDescent="0.25">
      <c r="A38" s="52">
        <v>34</v>
      </c>
      <c r="B38" s="53" t="s">
        <v>297</v>
      </c>
      <c r="C38" s="54" t="s">
        <v>29</v>
      </c>
      <c r="D38" s="54" t="s">
        <v>48</v>
      </c>
      <c r="E38" s="26" t="s">
        <v>298</v>
      </c>
      <c r="F38" s="61">
        <v>500</v>
      </c>
      <c r="G38" s="61"/>
      <c r="H38" s="55">
        <f t="shared" si="0"/>
        <v>500</v>
      </c>
      <c r="I38" s="20">
        <v>860</v>
      </c>
      <c r="J38" s="20">
        <f t="shared" si="1"/>
        <v>430000</v>
      </c>
      <c r="K38" s="56"/>
      <c r="L38" s="15"/>
    </row>
    <row r="39" spans="1:12" s="16" customFormat="1" ht="31.5" x14ac:dyDescent="0.25">
      <c r="A39" s="52">
        <v>35</v>
      </c>
      <c r="B39" s="53" t="s">
        <v>299</v>
      </c>
      <c r="C39" s="54" t="s">
        <v>29</v>
      </c>
      <c r="D39" s="54" t="s">
        <v>300</v>
      </c>
      <c r="E39" s="26" t="s">
        <v>298</v>
      </c>
      <c r="F39" s="61">
        <v>2000</v>
      </c>
      <c r="G39" s="61">
        <f>500</f>
        <v>500</v>
      </c>
      <c r="H39" s="55">
        <f t="shared" si="0"/>
        <v>1500</v>
      </c>
      <c r="I39" s="20">
        <v>860</v>
      </c>
      <c r="J39" s="20">
        <f t="shared" si="1"/>
        <v>1720000</v>
      </c>
      <c r="K39" s="56"/>
      <c r="L39" s="15"/>
    </row>
    <row r="40" spans="1:12" s="60" customFormat="1" ht="31.5" x14ac:dyDescent="0.25">
      <c r="A40" s="52">
        <v>36</v>
      </c>
      <c r="B40" s="53" t="s">
        <v>301</v>
      </c>
      <c r="C40" s="54" t="s">
        <v>96</v>
      </c>
      <c r="D40" s="54" t="s">
        <v>302</v>
      </c>
      <c r="E40" s="26" t="s">
        <v>303</v>
      </c>
      <c r="F40" s="55">
        <v>100</v>
      </c>
      <c r="G40" s="55"/>
      <c r="H40" s="55">
        <f t="shared" si="0"/>
        <v>100</v>
      </c>
      <c r="I40" s="25">
        <v>8650</v>
      </c>
      <c r="J40" s="20">
        <f t="shared" si="1"/>
        <v>865000</v>
      </c>
      <c r="K40" s="58"/>
      <c r="L40" s="59"/>
    </row>
    <row r="41" spans="1:12" s="16" customFormat="1" ht="31.5" x14ac:dyDescent="0.25">
      <c r="A41" s="52">
        <v>37</v>
      </c>
      <c r="B41" s="53" t="s">
        <v>304</v>
      </c>
      <c r="C41" s="54" t="s">
        <v>245</v>
      </c>
      <c r="D41" s="54" t="s">
        <v>305</v>
      </c>
      <c r="E41" s="26" t="s">
        <v>222</v>
      </c>
      <c r="F41" s="61">
        <v>100</v>
      </c>
      <c r="G41" s="61">
        <f>20</f>
        <v>20</v>
      </c>
      <c r="H41" s="55">
        <f t="shared" si="0"/>
        <v>80</v>
      </c>
      <c r="I41" s="25">
        <v>17200</v>
      </c>
      <c r="J41" s="20">
        <f t="shared" si="1"/>
        <v>1720000</v>
      </c>
      <c r="K41" s="56"/>
      <c r="L41" s="15"/>
    </row>
    <row r="42" spans="1:12" s="16" customFormat="1" ht="47.25" x14ac:dyDescent="0.25">
      <c r="A42" s="52">
        <v>38</v>
      </c>
      <c r="B42" s="53" t="s">
        <v>306</v>
      </c>
      <c r="C42" s="54" t="s">
        <v>29</v>
      </c>
      <c r="D42" s="54" t="s">
        <v>48</v>
      </c>
      <c r="E42" s="26" t="s">
        <v>307</v>
      </c>
      <c r="F42" s="61">
        <v>10000</v>
      </c>
      <c r="G42" s="61"/>
      <c r="H42" s="55">
        <f t="shared" si="0"/>
        <v>10000</v>
      </c>
      <c r="I42" s="25">
        <v>733</v>
      </c>
      <c r="J42" s="20">
        <f t="shared" si="1"/>
        <v>7330000</v>
      </c>
      <c r="K42" s="56"/>
      <c r="L42" s="15"/>
    </row>
    <row r="43" spans="1:12" s="16" customFormat="1" ht="47.25" x14ac:dyDescent="0.25">
      <c r="A43" s="52">
        <v>39</v>
      </c>
      <c r="B43" s="53" t="s">
        <v>308</v>
      </c>
      <c r="C43" s="54" t="s">
        <v>245</v>
      </c>
      <c r="D43" s="54" t="s">
        <v>309</v>
      </c>
      <c r="E43" s="26" t="s">
        <v>310</v>
      </c>
      <c r="F43" s="35">
        <v>5000</v>
      </c>
      <c r="G43" s="35"/>
      <c r="H43" s="55">
        <f t="shared" si="0"/>
        <v>5000</v>
      </c>
      <c r="I43" s="25">
        <v>8000</v>
      </c>
      <c r="J43" s="20">
        <f t="shared" si="1"/>
        <v>40000000</v>
      </c>
      <c r="K43" s="56"/>
      <c r="L43" s="15"/>
    </row>
    <row r="44" spans="1:12" s="16" customFormat="1" ht="47.25" x14ac:dyDescent="0.25">
      <c r="A44" s="52">
        <v>40</v>
      </c>
      <c r="B44" s="53" t="s">
        <v>311</v>
      </c>
      <c r="C44" s="54" t="s">
        <v>29</v>
      </c>
      <c r="D44" s="54" t="s">
        <v>312</v>
      </c>
      <c r="E44" s="24" t="s">
        <v>255</v>
      </c>
      <c r="F44" s="61">
        <v>20</v>
      </c>
      <c r="G44" s="61"/>
      <c r="H44" s="55">
        <f t="shared" si="0"/>
        <v>20</v>
      </c>
      <c r="I44" s="20">
        <v>11500</v>
      </c>
      <c r="J44" s="20">
        <f t="shared" si="1"/>
        <v>230000</v>
      </c>
      <c r="K44" s="56"/>
      <c r="L44" s="15"/>
    </row>
    <row r="45" spans="1:12" s="16" customFormat="1" ht="31.5" x14ac:dyDescent="0.25">
      <c r="A45" s="52">
        <v>41</v>
      </c>
      <c r="B45" s="53" t="s">
        <v>313</v>
      </c>
      <c r="C45" s="54" t="s">
        <v>59</v>
      </c>
      <c r="D45" s="54" t="s">
        <v>314</v>
      </c>
      <c r="E45" s="26" t="s">
        <v>315</v>
      </c>
      <c r="F45" s="61">
        <v>50</v>
      </c>
      <c r="G45" s="61"/>
      <c r="H45" s="55">
        <f t="shared" si="0"/>
        <v>50</v>
      </c>
      <c r="I45" s="20">
        <v>70000</v>
      </c>
      <c r="J45" s="20">
        <f t="shared" si="1"/>
        <v>3500000</v>
      </c>
      <c r="K45" s="56"/>
      <c r="L45" s="15"/>
    </row>
    <row r="46" spans="1:12" s="16" customFormat="1" ht="47.25" x14ac:dyDescent="0.25">
      <c r="A46" s="52">
        <v>42</v>
      </c>
      <c r="B46" s="53" t="s">
        <v>316</v>
      </c>
      <c r="C46" s="54" t="s">
        <v>96</v>
      </c>
      <c r="D46" s="54" t="s">
        <v>317</v>
      </c>
      <c r="E46" s="67" t="s">
        <v>318</v>
      </c>
      <c r="F46" s="61">
        <v>5</v>
      </c>
      <c r="G46" s="61">
        <f>1+2+2</f>
        <v>5</v>
      </c>
      <c r="H46" s="55">
        <f t="shared" si="0"/>
        <v>0</v>
      </c>
      <c r="I46" s="20">
        <v>190000</v>
      </c>
      <c r="J46" s="20">
        <f t="shared" si="1"/>
        <v>950000</v>
      </c>
      <c r="K46" s="56"/>
      <c r="L46" s="15"/>
    </row>
    <row r="47" spans="1:12" s="16" customFormat="1" ht="31.5" x14ac:dyDescent="0.25">
      <c r="A47" s="52">
        <v>43</v>
      </c>
      <c r="B47" s="53" t="s">
        <v>319</v>
      </c>
      <c r="C47" s="54" t="s">
        <v>118</v>
      </c>
      <c r="D47" s="54" t="s">
        <v>118</v>
      </c>
      <c r="E47" s="26" t="s">
        <v>153</v>
      </c>
      <c r="F47" s="55">
        <v>500</v>
      </c>
      <c r="G47" s="55"/>
      <c r="H47" s="55">
        <f t="shared" si="0"/>
        <v>500</v>
      </c>
      <c r="I47" s="20">
        <v>810</v>
      </c>
      <c r="J47" s="20">
        <f t="shared" si="1"/>
        <v>405000</v>
      </c>
      <c r="K47" s="56"/>
      <c r="L47" s="15"/>
    </row>
    <row r="48" spans="1:12" s="16" customFormat="1" ht="31.5" x14ac:dyDescent="0.25">
      <c r="A48" s="52">
        <v>44</v>
      </c>
      <c r="B48" s="53" t="s">
        <v>320</v>
      </c>
      <c r="C48" s="54" t="s">
        <v>29</v>
      </c>
      <c r="D48" s="54" t="s">
        <v>312</v>
      </c>
      <c r="E48" s="26" t="s">
        <v>321</v>
      </c>
      <c r="F48" s="61">
        <v>500</v>
      </c>
      <c r="G48" s="61"/>
      <c r="H48" s="55">
        <f t="shared" si="0"/>
        <v>500</v>
      </c>
      <c r="I48" s="25">
        <v>9300</v>
      </c>
      <c r="J48" s="20">
        <f t="shared" si="1"/>
        <v>4650000</v>
      </c>
      <c r="K48" s="56"/>
      <c r="L48" s="15"/>
    </row>
    <row r="49" spans="1:12" s="16" customFormat="1" ht="31.5" x14ac:dyDescent="0.25">
      <c r="A49" s="52">
        <v>45</v>
      </c>
      <c r="B49" s="53" t="s">
        <v>322</v>
      </c>
      <c r="C49" s="54" t="s">
        <v>29</v>
      </c>
      <c r="D49" s="54" t="s">
        <v>29</v>
      </c>
      <c r="E49" s="26" t="s">
        <v>323</v>
      </c>
      <c r="F49" s="61">
        <v>100</v>
      </c>
      <c r="G49" s="61"/>
      <c r="H49" s="55">
        <f t="shared" si="0"/>
        <v>100</v>
      </c>
      <c r="I49" s="20">
        <v>21000</v>
      </c>
      <c r="J49" s="20">
        <f t="shared" si="1"/>
        <v>2100000</v>
      </c>
      <c r="K49" s="56"/>
      <c r="L49" s="15"/>
    </row>
    <row r="50" spans="1:12" s="60" customFormat="1" ht="31.5" x14ac:dyDescent="0.25">
      <c r="A50" s="52">
        <v>46</v>
      </c>
      <c r="B50" s="53" t="s">
        <v>324</v>
      </c>
      <c r="C50" s="54" t="s">
        <v>96</v>
      </c>
      <c r="D50" s="54" t="s">
        <v>119</v>
      </c>
      <c r="E50" s="26" t="s">
        <v>153</v>
      </c>
      <c r="F50" s="55">
        <v>1</v>
      </c>
      <c r="G50" s="55"/>
      <c r="H50" s="55">
        <f t="shared" si="0"/>
        <v>1</v>
      </c>
      <c r="I50" s="20">
        <v>202000</v>
      </c>
      <c r="J50" s="20">
        <f t="shared" si="1"/>
        <v>202000</v>
      </c>
      <c r="K50" s="58"/>
      <c r="L50" s="59"/>
    </row>
    <row r="51" spans="1:12" s="16" customFormat="1" ht="15.75" x14ac:dyDescent="0.25">
      <c r="A51" s="52">
        <v>47</v>
      </c>
      <c r="B51" s="53" t="s">
        <v>325</v>
      </c>
      <c r="C51" s="54" t="s">
        <v>29</v>
      </c>
      <c r="D51" s="54" t="s">
        <v>326</v>
      </c>
      <c r="E51" s="26" t="s">
        <v>327</v>
      </c>
      <c r="F51" s="55">
        <v>20</v>
      </c>
      <c r="G51" s="55"/>
      <c r="H51" s="55">
        <f t="shared" si="0"/>
        <v>20</v>
      </c>
      <c r="I51" s="20">
        <v>32000</v>
      </c>
      <c r="J51" s="20">
        <f t="shared" si="1"/>
        <v>640000</v>
      </c>
      <c r="K51" s="56"/>
      <c r="L51" s="15"/>
    </row>
    <row r="52" spans="1:12" s="16" customFormat="1" ht="47.25" x14ac:dyDescent="0.25">
      <c r="A52" s="52">
        <v>48</v>
      </c>
      <c r="B52" s="68" t="s">
        <v>328</v>
      </c>
      <c r="C52" s="26" t="s">
        <v>214</v>
      </c>
      <c r="D52" s="26" t="s">
        <v>215</v>
      </c>
      <c r="E52" s="26" t="s">
        <v>329</v>
      </c>
      <c r="F52" s="25">
        <v>10</v>
      </c>
      <c r="G52" s="25"/>
      <c r="H52" s="55">
        <f t="shared" si="0"/>
        <v>10</v>
      </c>
      <c r="I52" s="20">
        <v>108000</v>
      </c>
      <c r="J52" s="20">
        <f t="shared" si="1"/>
        <v>1080000</v>
      </c>
      <c r="K52" s="56"/>
      <c r="L52" s="15"/>
    </row>
    <row r="53" spans="1:12" s="16" customFormat="1" ht="31.5" x14ac:dyDescent="0.25">
      <c r="A53" s="52">
        <v>49</v>
      </c>
      <c r="B53" s="53" t="s">
        <v>330</v>
      </c>
      <c r="C53" s="54" t="s">
        <v>59</v>
      </c>
      <c r="D53" s="54" t="s">
        <v>331</v>
      </c>
      <c r="E53" s="26" t="s">
        <v>315</v>
      </c>
      <c r="F53" s="61">
        <v>20</v>
      </c>
      <c r="G53" s="61"/>
      <c r="H53" s="55">
        <f t="shared" si="0"/>
        <v>20</v>
      </c>
      <c r="I53" s="66">
        <v>43000</v>
      </c>
      <c r="J53" s="20">
        <f t="shared" si="1"/>
        <v>860000</v>
      </c>
      <c r="K53" s="56"/>
      <c r="L53" s="15"/>
    </row>
    <row r="54" spans="1:12" s="16" customFormat="1" ht="31.5" x14ac:dyDescent="0.25">
      <c r="A54" s="52">
        <v>50</v>
      </c>
      <c r="B54" s="53" t="s">
        <v>332</v>
      </c>
      <c r="C54" s="54" t="s">
        <v>282</v>
      </c>
      <c r="D54" s="54" t="s">
        <v>283</v>
      </c>
      <c r="E54" s="26" t="s">
        <v>333</v>
      </c>
      <c r="F54" s="61">
        <v>3</v>
      </c>
      <c r="G54" s="61"/>
      <c r="H54" s="55">
        <f t="shared" si="0"/>
        <v>3</v>
      </c>
      <c r="I54" s="20">
        <v>82000</v>
      </c>
      <c r="J54" s="20">
        <f t="shared" si="1"/>
        <v>246000</v>
      </c>
      <c r="K54" s="56"/>
      <c r="L54" s="15"/>
    </row>
    <row r="55" spans="1:12" s="16" customFormat="1" ht="31.5" x14ac:dyDescent="0.25">
      <c r="A55" s="52">
        <v>51</v>
      </c>
      <c r="B55" s="53" t="s">
        <v>334</v>
      </c>
      <c r="C55" s="54" t="s">
        <v>29</v>
      </c>
      <c r="D55" s="54" t="s">
        <v>39</v>
      </c>
      <c r="E55" s="26" t="s">
        <v>335</v>
      </c>
      <c r="F55" s="61">
        <v>10</v>
      </c>
      <c r="G55" s="61"/>
      <c r="H55" s="55">
        <f t="shared" si="0"/>
        <v>10</v>
      </c>
      <c r="I55" s="20">
        <v>26500</v>
      </c>
      <c r="J55" s="20">
        <f t="shared" si="1"/>
        <v>265000</v>
      </c>
      <c r="K55" s="56"/>
      <c r="L55" s="15"/>
    </row>
    <row r="56" spans="1:12" s="16" customFormat="1" ht="31.5" x14ac:dyDescent="0.25">
      <c r="A56" s="52">
        <v>52</v>
      </c>
      <c r="B56" s="53" t="s">
        <v>336</v>
      </c>
      <c r="C56" s="54" t="s">
        <v>29</v>
      </c>
      <c r="D56" s="54" t="s">
        <v>39</v>
      </c>
      <c r="E56" s="26" t="s">
        <v>335</v>
      </c>
      <c r="F56" s="61">
        <v>10</v>
      </c>
      <c r="G56" s="61"/>
      <c r="H56" s="55">
        <f t="shared" si="0"/>
        <v>10</v>
      </c>
      <c r="I56" s="20">
        <v>26500</v>
      </c>
      <c r="J56" s="20">
        <f t="shared" si="1"/>
        <v>265000</v>
      </c>
      <c r="K56" s="56"/>
      <c r="L56" s="15"/>
    </row>
    <row r="57" spans="1:12" s="16" customFormat="1" ht="31.5" x14ac:dyDescent="0.25">
      <c r="A57" s="52">
        <v>53</v>
      </c>
      <c r="B57" s="53" t="s">
        <v>337</v>
      </c>
      <c r="C57" s="54" t="s">
        <v>29</v>
      </c>
      <c r="D57" s="54" t="s">
        <v>39</v>
      </c>
      <c r="E57" s="26" t="s">
        <v>335</v>
      </c>
      <c r="F57" s="61">
        <v>10</v>
      </c>
      <c r="G57" s="61"/>
      <c r="H57" s="55">
        <f t="shared" si="0"/>
        <v>10</v>
      </c>
      <c r="I57" s="20">
        <v>26500</v>
      </c>
      <c r="J57" s="20">
        <f t="shared" si="1"/>
        <v>265000</v>
      </c>
      <c r="K57" s="56"/>
      <c r="L57" s="15"/>
    </row>
    <row r="58" spans="1:12" s="16" customFormat="1" ht="31.5" x14ac:dyDescent="0.25">
      <c r="A58" s="52">
        <v>54</v>
      </c>
      <c r="B58" s="53" t="s">
        <v>338</v>
      </c>
      <c r="C58" s="54" t="s">
        <v>29</v>
      </c>
      <c r="D58" s="54" t="s">
        <v>339</v>
      </c>
      <c r="E58" s="26" t="s">
        <v>335</v>
      </c>
      <c r="F58" s="55">
        <v>4</v>
      </c>
      <c r="G58" s="55"/>
      <c r="H58" s="55">
        <f t="shared" si="0"/>
        <v>4</v>
      </c>
      <c r="I58" s="20">
        <v>180000</v>
      </c>
      <c r="J58" s="20">
        <f t="shared" si="1"/>
        <v>720000</v>
      </c>
      <c r="K58" s="56"/>
      <c r="L58" s="15"/>
    </row>
    <row r="59" spans="1:12" s="16" customFormat="1" ht="31.5" x14ac:dyDescent="0.25">
      <c r="A59" s="52">
        <v>55</v>
      </c>
      <c r="B59" s="53" t="s">
        <v>340</v>
      </c>
      <c r="C59" s="54" t="s">
        <v>29</v>
      </c>
      <c r="D59" s="54" t="s">
        <v>339</v>
      </c>
      <c r="E59" s="26" t="s">
        <v>335</v>
      </c>
      <c r="F59" s="69">
        <v>4</v>
      </c>
      <c r="G59" s="69"/>
      <c r="H59" s="55">
        <f t="shared" si="0"/>
        <v>4</v>
      </c>
      <c r="I59" s="20">
        <v>180000</v>
      </c>
      <c r="J59" s="20">
        <f t="shared" si="1"/>
        <v>720000</v>
      </c>
      <c r="K59" s="56"/>
      <c r="L59" s="15"/>
    </row>
    <row r="60" spans="1:12" s="16" customFormat="1" ht="31.5" x14ac:dyDescent="0.25">
      <c r="A60" s="52">
        <v>56</v>
      </c>
      <c r="B60" s="53" t="s">
        <v>341</v>
      </c>
      <c r="C60" s="54" t="s">
        <v>29</v>
      </c>
      <c r="D60" s="54" t="s">
        <v>339</v>
      </c>
      <c r="E60" s="26" t="s">
        <v>335</v>
      </c>
      <c r="F60" s="69">
        <v>4</v>
      </c>
      <c r="G60" s="69"/>
      <c r="H60" s="55">
        <f t="shared" si="0"/>
        <v>4</v>
      </c>
      <c r="I60" s="20">
        <v>180000</v>
      </c>
      <c r="J60" s="20">
        <f t="shared" si="1"/>
        <v>720000</v>
      </c>
      <c r="K60" s="56"/>
      <c r="L60" s="15"/>
    </row>
    <row r="61" spans="1:12" s="16" customFormat="1" ht="31.5" x14ac:dyDescent="0.25">
      <c r="A61" s="52">
        <v>57</v>
      </c>
      <c r="B61" s="53" t="s">
        <v>342</v>
      </c>
      <c r="C61" s="54" t="s">
        <v>29</v>
      </c>
      <c r="D61" s="54" t="s">
        <v>343</v>
      </c>
      <c r="E61" s="26" t="s">
        <v>335</v>
      </c>
      <c r="F61" s="69">
        <v>10</v>
      </c>
      <c r="G61" s="69"/>
      <c r="H61" s="55">
        <f t="shared" si="0"/>
        <v>10</v>
      </c>
      <c r="I61" s="20">
        <v>291000</v>
      </c>
      <c r="J61" s="20">
        <f t="shared" si="1"/>
        <v>2910000</v>
      </c>
      <c r="K61" s="56"/>
      <c r="L61" s="15"/>
    </row>
    <row r="62" spans="1:12" s="16" customFormat="1" ht="31.5" x14ac:dyDescent="0.25">
      <c r="A62" s="52">
        <v>58</v>
      </c>
      <c r="B62" s="53" t="s">
        <v>344</v>
      </c>
      <c r="C62" s="54" t="s">
        <v>29</v>
      </c>
      <c r="D62" s="54" t="s">
        <v>345</v>
      </c>
      <c r="E62" s="26" t="s">
        <v>346</v>
      </c>
      <c r="F62" s="70">
        <v>10</v>
      </c>
      <c r="G62" s="70"/>
      <c r="H62" s="55">
        <f t="shared" si="0"/>
        <v>10</v>
      </c>
      <c r="I62" s="20">
        <v>364000</v>
      </c>
      <c r="J62" s="20">
        <f t="shared" si="1"/>
        <v>3640000</v>
      </c>
      <c r="K62" s="56"/>
      <c r="L62" s="15"/>
    </row>
    <row r="63" spans="1:12" s="16" customFormat="1" ht="31.5" x14ac:dyDescent="0.25">
      <c r="A63" s="52">
        <v>59</v>
      </c>
      <c r="B63" s="53" t="s">
        <v>347</v>
      </c>
      <c r="C63" s="54" t="s">
        <v>34</v>
      </c>
      <c r="D63" s="54" t="s">
        <v>348</v>
      </c>
      <c r="E63" s="26" t="s">
        <v>335</v>
      </c>
      <c r="F63" s="69">
        <v>10</v>
      </c>
      <c r="G63" s="69"/>
      <c r="H63" s="55">
        <f t="shared" si="0"/>
        <v>10</v>
      </c>
      <c r="I63" s="20">
        <v>166000</v>
      </c>
      <c r="J63" s="20">
        <f t="shared" si="1"/>
        <v>1660000</v>
      </c>
      <c r="K63" s="56"/>
      <c r="L63" s="15"/>
    </row>
    <row r="64" spans="1:12" s="16" customFormat="1" ht="31.5" x14ac:dyDescent="0.25">
      <c r="A64" s="52">
        <v>60</v>
      </c>
      <c r="B64" s="53" t="s">
        <v>349</v>
      </c>
      <c r="C64" s="54" t="s">
        <v>34</v>
      </c>
      <c r="D64" s="54" t="s">
        <v>348</v>
      </c>
      <c r="E64" s="26" t="s">
        <v>335</v>
      </c>
      <c r="F64" s="69">
        <v>10</v>
      </c>
      <c r="G64" s="69"/>
      <c r="H64" s="55">
        <f t="shared" si="0"/>
        <v>10</v>
      </c>
      <c r="I64" s="20">
        <v>177000</v>
      </c>
      <c r="J64" s="20">
        <f t="shared" si="1"/>
        <v>1770000</v>
      </c>
      <c r="K64" s="56"/>
      <c r="L64" s="15"/>
    </row>
    <row r="65" spans="1:12" s="16" customFormat="1" ht="31.5" x14ac:dyDescent="0.25">
      <c r="A65" s="52">
        <v>61</v>
      </c>
      <c r="B65" s="53" t="s">
        <v>350</v>
      </c>
      <c r="C65" s="54" t="s">
        <v>34</v>
      </c>
      <c r="D65" s="54" t="s">
        <v>348</v>
      </c>
      <c r="E65" s="26" t="s">
        <v>335</v>
      </c>
      <c r="F65" s="69">
        <v>10</v>
      </c>
      <c r="G65" s="69"/>
      <c r="H65" s="55">
        <f t="shared" si="0"/>
        <v>10</v>
      </c>
      <c r="I65" s="20">
        <v>585000</v>
      </c>
      <c r="J65" s="20">
        <f t="shared" si="1"/>
        <v>5850000</v>
      </c>
      <c r="K65" s="56"/>
      <c r="L65" s="15"/>
    </row>
    <row r="66" spans="1:12" s="16" customFormat="1" ht="31.5" x14ac:dyDescent="0.25">
      <c r="A66" s="52">
        <v>62</v>
      </c>
      <c r="B66" s="53" t="s">
        <v>351</v>
      </c>
      <c r="C66" s="54" t="s">
        <v>34</v>
      </c>
      <c r="D66" s="54" t="s">
        <v>348</v>
      </c>
      <c r="E66" s="26" t="s">
        <v>335</v>
      </c>
      <c r="F66" s="69">
        <v>10</v>
      </c>
      <c r="G66" s="69"/>
      <c r="H66" s="55">
        <f t="shared" si="0"/>
        <v>10</v>
      </c>
      <c r="I66" s="20">
        <v>320000</v>
      </c>
      <c r="J66" s="20">
        <f t="shared" si="1"/>
        <v>3200000</v>
      </c>
      <c r="K66" s="56"/>
      <c r="L66" s="15"/>
    </row>
    <row r="67" spans="1:12" s="16" customFormat="1" ht="31.5" x14ac:dyDescent="0.25">
      <c r="A67" s="52">
        <v>63</v>
      </c>
      <c r="B67" s="53" t="s">
        <v>352</v>
      </c>
      <c r="C67" s="54" t="s">
        <v>34</v>
      </c>
      <c r="D67" s="54" t="s">
        <v>348</v>
      </c>
      <c r="E67" s="26" t="s">
        <v>335</v>
      </c>
      <c r="F67" s="69">
        <v>10</v>
      </c>
      <c r="G67" s="69"/>
      <c r="H67" s="55">
        <f t="shared" si="0"/>
        <v>10</v>
      </c>
      <c r="I67" s="20">
        <v>396000</v>
      </c>
      <c r="J67" s="20">
        <f t="shared" si="1"/>
        <v>3960000</v>
      </c>
      <c r="K67" s="56"/>
      <c r="L67" s="15"/>
    </row>
    <row r="68" spans="1:12" s="16" customFormat="1" ht="31.5" x14ac:dyDescent="0.25">
      <c r="A68" s="52">
        <v>64</v>
      </c>
      <c r="B68" s="68" t="s">
        <v>353</v>
      </c>
      <c r="C68" s="26" t="s">
        <v>29</v>
      </c>
      <c r="D68" s="26" t="s">
        <v>345</v>
      </c>
      <c r="E68" s="26" t="s">
        <v>346</v>
      </c>
      <c r="F68" s="71">
        <v>40</v>
      </c>
      <c r="G68" s="71"/>
      <c r="H68" s="55">
        <f t="shared" si="0"/>
        <v>40</v>
      </c>
      <c r="I68" s="20">
        <v>91500</v>
      </c>
      <c r="J68" s="20">
        <f t="shared" si="1"/>
        <v>3660000</v>
      </c>
      <c r="K68" s="56"/>
      <c r="L68" s="15"/>
    </row>
    <row r="69" spans="1:12" s="16" customFormat="1" ht="31.5" x14ac:dyDescent="0.25">
      <c r="A69" s="52">
        <v>65</v>
      </c>
      <c r="B69" s="53" t="s">
        <v>354</v>
      </c>
      <c r="C69" s="54" t="s">
        <v>29</v>
      </c>
      <c r="D69" s="54" t="s">
        <v>355</v>
      </c>
      <c r="E69" s="26" t="s">
        <v>335</v>
      </c>
      <c r="F69" s="69">
        <v>5</v>
      </c>
      <c r="G69" s="69"/>
      <c r="H69" s="55">
        <f t="shared" si="0"/>
        <v>5</v>
      </c>
      <c r="I69" s="20">
        <v>54000</v>
      </c>
      <c r="J69" s="20">
        <f t="shared" si="1"/>
        <v>270000</v>
      </c>
      <c r="K69" s="56"/>
      <c r="L69" s="15"/>
    </row>
    <row r="70" spans="1:12" s="16" customFormat="1" ht="31.5" x14ac:dyDescent="0.25">
      <c r="A70" s="52">
        <v>66</v>
      </c>
      <c r="B70" s="53" t="s">
        <v>356</v>
      </c>
      <c r="C70" s="54" t="s">
        <v>29</v>
      </c>
      <c r="D70" s="54" t="s">
        <v>355</v>
      </c>
      <c r="E70" s="26" t="s">
        <v>335</v>
      </c>
      <c r="F70" s="69">
        <v>5</v>
      </c>
      <c r="G70" s="69"/>
      <c r="H70" s="55">
        <f t="shared" ref="H70:H80" si="2">F70-G70</f>
        <v>5</v>
      </c>
      <c r="I70" s="20">
        <v>115000</v>
      </c>
      <c r="J70" s="20">
        <f t="shared" ref="J70:J80" si="3">F70*I70</f>
        <v>575000</v>
      </c>
      <c r="K70" s="56"/>
      <c r="L70" s="15"/>
    </row>
    <row r="71" spans="1:12" s="16" customFormat="1" ht="31.5" x14ac:dyDescent="0.25">
      <c r="A71" s="52">
        <v>67</v>
      </c>
      <c r="B71" s="53" t="s">
        <v>357</v>
      </c>
      <c r="C71" s="54" t="s">
        <v>29</v>
      </c>
      <c r="D71" s="54" t="s">
        <v>355</v>
      </c>
      <c r="E71" s="26" t="s">
        <v>335</v>
      </c>
      <c r="F71" s="69">
        <v>5</v>
      </c>
      <c r="G71" s="69"/>
      <c r="H71" s="55">
        <f t="shared" si="2"/>
        <v>5</v>
      </c>
      <c r="I71" s="20">
        <v>82000</v>
      </c>
      <c r="J71" s="20">
        <f t="shared" si="3"/>
        <v>410000</v>
      </c>
      <c r="K71" s="56"/>
      <c r="L71" s="15"/>
    </row>
    <row r="72" spans="1:12" s="16" customFormat="1" ht="47.25" x14ac:dyDescent="0.25">
      <c r="A72" s="52">
        <v>68</v>
      </c>
      <c r="B72" s="72" t="s">
        <v>358</v>
      </c>
      <c r="C72" s="21" t="s">
        <v>29</v>
      </c>
      <c r="D72" s="21" t="s">
        <v>359</v>
      </c>
      <c r="E72" s="26" t="s">
        <v>360</v>
      </c>
      <c r="F72" s="73">
        <v>20</v>
      </c>
      <c r="G72" s="73"/>
      <c r="H72" s="55">
        <f t="shared" si="2"/>
        <v>20</v>
      </c>
      <c r="I72" s="25">
        <v>2750000</v>
      </c>
      <c r="J72" s="20">
        <f t="shared" si="3"/>
        <v>55000000</v>
      </c>
      <c r="K72" s="56"/>
      <c r="L72" s="15"/>
    </row>
    <row r="73" spans="1:12" s="16" customFormat="1" ht="47.25" x14ac:dyDescent="0.25">
      <c r="A73" s="52">
        <v>69</v>
      </c>
      <c r="B73" s="74" t="s">
        <v>361</v>
      </c>
      <c r="C73" s="75" t="s">
        <v>362</v>
      </c>
      <c r="D73" s="75" t="s">
        <v>363</v>
      </c>
      <c r="E73" s="26" t="s">
        <v>307</v>
      </c>
      <c r="F73" s="55">
        <v>20</v>
      </c>
      <c r="G73" s="55">
        <v>5</v>
      </c>
      <c r="H73" s="55">
        <f t="shared" si="2"/>
        <v>15</v>
      </c>
      <c r="I73" s="20">
        <v>102000</v>
      </c>
      <c r="J73" s="20">
        <f t="shared" si="3"/>
        <v>2040000</v>
      </c>
      <c r="K73" s="56"/>
      <c r="L73" s="15"/>
    </row>
    <row r="74" spans="1:12" s="16" customFormat="1" ht="47.25" x14ac:dyDescent="0.25">
      <c r="A74" s="52">
        <v>70</v>
      </c>
      <c r="B74" s="76" t="s">
        <v>364</v>
      </c>
      <c r="C74" s="52" t="s">
        <v>362</v>
      </c>
      <c r="D74" s="52" t="s">
        <v>363</v>
      </c>
      <c r="E74" s="26" t="s">
        <v>365</v>
      </c>
      <c r="F74" s="77">
        <v>200</v>
      </c>
      <c r="G74" s="77"/>
      <c r="H74" s="55">
        <f t="shared" si="2"/>
        <v>200</v>
      </c>
      <c r="I74" s="20">
        <v>142000</v>
      </c>
      <c r="J74" s="20">
        <f t="shared" si="3"/>
        <v>28400000</v>
      </c>
      <c r="K74" s="56"/>
      <c r="L74" s="15"/>
    </row>
    <row r="75" spans="1:12" s="16" customFormat="1" ht="31.5" x14ac:dyDescent="0.25">
      <c r="A75" s="52">
        <v>71</v>
      </c>
      <c r="B75" s="76" t="s">
        <v>366</v>
      </c>
      <c r="C75" s="52" t="s">
        <v>29</v>
      </c>
      <c r="D75" s="52" t="s">
        <v>367</v>
      </c>
      <c r="E75" s="26" t="s">
        <v>368</v>
      </c>
      <c r="F75" s="77">
        <v>50</v>
      </c>
      <c r="G75" s="77"/>
      <c r="H75" s="55">
        <f t="shared" si="2"/>
        <v>50</v>
      </c>
      <c r="I75" s="20">
        <v>3900</v>
      </c>
      <c r="J75" s="20">
        <f t="shared" si="3"/>
        <v>195000</v>
      </c>
      <c r="K75" s="56"/>
      <c r="L75" s="15"/>
    </row>
    <row r="76" spans="1:12" s="16" customFormat="1" ht="31.5" x14ac:dyDescent="0.25">
      <c r="A76" s="52">
        <v>72</v>
      </c>
      <c r="B76" s="76" t="s">
        <v>369</v>
      </c>
      <c r="C76" s="52" t="s">
        <v>29</v>
      </c>
      <c r="D76" s="52" t="s">
        <v>370</v>
      </c>
      <c r="E76" s="26" t="s">
        <v>368</v>
      </c>
      <c r="F76" s="78">
        <v>2000</v>
      </c>
      <c r="G76" s="78"/>
      <c r="H76" s="55">
        <f t="shared" si="2"/>
        <v>2000</v>
      </c>
      <c r="I76" s="20">
        <v>900</v>
      </c>
      <c r="J76" s="20">
        <f t="shared" si="3"/>
        <v>1800000</v>
      </c>
      <c r="K76" s="56"/>
      <c r="L76" s="15"/>
    </row>
    <row r="77" spans="1:12" s="16" customFormat="1" ht="31.5" x14ac:dyDescent="0.25">
      <c r="A77" s="52">
        <v>73</v>
      </c>
      <c r="B77" s="76" t="s">
        <v>371</v>
      </c>
      <c r="C77" s="52" t="s">
        <v>29</v>
      </c>
      <c r="D77" s="52" t="s">
        <v>372</v>
      </c>
      <c r="E77" s="26" t="s">
        <v>368</v>
      </c>
      <c r="F77" s="78">
        <v>50000</v>
      </c>
      <c r="G77" s="78">
        <f>2400+300+2600+5000</f>
        <v>10300</v>
      </c>
      <c r="H77" s="55">
        <f t="shared" si="2"/>
        <v>39700</v>
      </c>
      <c r="I77" s="20">
        <v>584</v>
      </c>
      <c r="J77" s="20">
        <f t="shared" si="3"/>
        <v>29200000</v>
      </c>
      <c r="K77" s="56"/>
      <c r="L77" s="15"/>
    </row>
    <row r="78" spans="1:12" s="16" customFormat="1" ht="31.5" x14ac:dyDescent="0.25">
      <c r="A78" s="52">
        <v>74</v>
      </c>
      <c r="B78" s="76" t="s">
        <v>373</v>
      </c>
      <c r="C78" s="79" t="s">
        <v>29</v>
      </c>
      <c r="D78" s="52" t="s">
        <v>32</v>
      </c>
      <c r="E78" s="26" t="s">
        <v>368</v>
      </c>
      <c r="F78" s="77">
        <v>200</v>
      </c>
      <c r="G78" s="77"/>
      <c r="H78" s="55">
        <f t="shared" si="2"/>
        <v>200</v>
      </c>
      <c r="I78" s="20">
        <v>1630</v>
      </c>
      <c r="J78" s="20">
        <f t="shared" si="3"/>
        <v>326000</v>
      </c>
      <c r="K78" s="56"/>
      <c r="L78" s="15"/>
    </row>
    <row r="79" spans="1:12" s="16" customFormat="1" ht="31.5" x14ac:dyDescent="0.25">
      <c r="A79" s="52">
        <v>75</v>
      </c>
      <c r="B79" s="76" t="s">
        <v>374</v>
      </c>
      <c r="C79" s="52" t="s">
        <v>29</v>
      </c>
      <c r="D79" s="52" t="s">
        <v>370</v>
      </c>
      <c r="E79" s="26" t="s">
        <v>368</v>
      </c>
      <c r="F79" s="78">
        <v>100000</v>
      </c>
      <c r="G79" s="78"/>
      <c r="H79" s="55">
        <f t="shared" si="2"/>
        <v>100000</v>
      </c>
      <c r="I79" s="20">
        <v>630</v>
      </c>
      <c r="J79" s="20">
        <f t="shared" si="3"/>
        <v>63000000</v>
      </c>
      <c r="K79" s="56"/>
      <c r="L79" s="15"/>
    </row>
    <row r="80" spans="1:12" s="16" customFormat="1" ht="31.5" x14ac:dyDescent="0.25">
      <c r="A80" s="52">
        <v>76</v>
      </c>
      <c r="B80" s="76" t="s">
        <v>375</v>
      </c>
      <c r="C80" s="52" t="s">
        <v>245</v>
      </c>
      <c r="D80" s="52" t="s">
        <v>376</v>
      </c>
      <c r="E80" s="26" t="s">
        <v>377</v>
      </c>
      <c r="F80" s="77">
        <v>100</v>
      </c>
      <c r="G80" s="77"/>
      <c r="H80" s="55">
        <f t="shared" si="2"/>
        <v>100</v>
      </c>
      <c r="I80" s="25">
        <v>24000</v>
      </c>
      <c r="J80" s="20">
        <f t="shared" si="3"/>
        <v>2400000</v>
      </c>
      <c r="K80" s="56"/>
      <c r="L80" s="15"/>
    </row>
    <row r="81" spans="1:12" s="16" customFormat="1" ht="15.75" customHeight="1" x14ac:dyDescent="0.25">
      <c r="A81" s="109" t="s">
        <v>378</v>
      </c>
      <c r="B81" s="110"/>
      <c r="C81" s="110"/>
      <c r="D81" s="110"/>
      <c r="E81" s="110"/>
      <c r="F81" s="110"/>
      <c r="G81" s="110"/>
      <c r="H81" s="110"/>
      <c r="I81" s="111"/>
      <c r="J81" s="80">
        <f>SUM(J5:J80)</f>
        <v>520023000</v>
      </c>
      <c r="K81" s="48"/>
      <c r="L81" s="15"/>
    </row>
    <row r="82" spans="1:12" s="16" customFormat="1" ht="15.75" x14ac:dyDescent="0.25">
      <c r="A82" s="112" t="s">
        <v>379</v>
      </c>
      <c r="B82" s="112"/>
      <c r="C82" s="112"/>
      <c r="D82" s="112"/>
      <c r="E82" s="112"/>
      <c r="F82" s="112"/>
      <c r="G82" s="112"/>
      <c r="H82" s="112"/>
      <c r="I82" s="112"/>
      <c r="J82" s="112"/>
      <c r="K82" s="112"/>
      <c r="L82" s="15"/>
    </row>
  </sheetData>
  <mergeCells count="5">
    <mergeCell ref="A81:I81"/>
    <mergeCell ref="A82:K82"/>
    <mergeCell ref="A1:K1"/>
    <mergeCell ref="A2:K2"/>
    <mergeCell ref="A3:K3"/>
  </mergeCells>
  <pageMargins left="0" right="0" top="0" bottom="0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NHÓM I</vt:lpstr>
      <vt:lpstr>NHÓM II</vt:lpstr>
      <vt:lpstr>NHÓM 3</vt:lpstr>
      <vt:lpstr>'NHÓM 3'!Print_Titles</vt:lpstr>
      <vt:lpstr>'NHÓM I'!Print_Titles</vt:lpstr>
      <vt:lpstr>'NHÓM II'!Print_Titles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2018-04-12T07:03:33Z</dcterms:modified>
</cp:coreProperties>
</file>